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U:\Documents\MS Excel Documents\WIHG\Jurisdictions\Indiana\2020\"/>
    </mc:Choice>
  </mc:AlternateContent>
  <xr:revisionPtr revIDLastSave="0" documentId="13_ncr:1_{BFF6A0F0-3E82-428D-AE37-8425D6594D3A}" xr6:coauthVersionLast="45" xr6:coauthVersionMax="45" xr10:uidLastSave="{00000000-0000-0000-0000-000000000000}"/>
  <bookViews>
    <workbookView xWindow="28680" yWindow="-120" windowWidth="29040" windowHeight="16440" tabRatio="838" xr2:uid="{00000000-000D-0000-FFFF-FFFF00000000}"/>
  </bookViews>
  <sheets>
    <sheet name="Instructions" sheetId="5" r:id="rId1"/>
    <sheet name="License Plate Prod-Dist" sheetId="1" r:id="rId2"/>
    <sheet name="Registration Doc Prod-Dist" sheetId="2" r:id="rId3"/>
    <sheet name="Alt License Plate Solution" sheetId="6" r:id="rId4"/>
    <sheet name="Alt Registration Docs Solution" sheetId="7" r:id="rId5"/>
    <sheet name="Temporary License Plate" sheetId="3" r:id="rId6"/>
    <sheet name="Summary"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8" i="4" l="1"/>
  <c r="C57" i="4"/>
  <c r="C56" i="4"/>
  <c r="C55" i="4"/>
  <c r="N71" i="6"/>
  <c r="N61" i="6"/>
  <c r="N51" i="6"/>
  <c r="N40" i="6"/>
  <c r="N30" i="6"/>
  <c r="N20" i="6"/>
  <c r="J71" i="6"/>
  <c r="J61" i="6"/>
  <c r="J51" i="6"/>
  <c r="J40" i="6"/>
  <c r="J30" i="6"/>
  <c r="J20" i="6"/>
  <c r="N71" i="1"/>
  <c r="N61" i="1"/>
  <c r="N51" i="1"/>
  <c r="N40" i="1"/>
  <c r="N30" i="1"/>
  <c r="N20" i="1"/>
  <c r="J71" i="1"/>
  <c r="J61" i="1"/>
  <c r="J51" i="1"/>
  <c r="J50" i="1"/>
  <c r="J30" i="1"/>
  <c r="J20" i="1"/>
  <c r="F31" i="3" l="1"/>
  <c r="F32" i="3" s="1"/>
  <c r="F30" i="3"/>
  <c r="F29" i="3"/>
  <c r="N19" i="6" l="1"/>
  <c r="N29" i="6" s="1"/>
  <c r="N39" i="6" s="1"/>
  <c r="N50" i="6" s="1"/>
  <c r="N60" i="6" s="1"/>
  <c r="N70" i="6" s="1"/>
  <c r="J19" i="6"/>
  <c r="J29" i="6" s="1"/>
  <c r="J39" i="6" s="1"/>
  <c r="J50" i="6" s="1"/>
  <c r="J60" i="6" s="1"/>
  <c r="J70" i="6" s="1"/>
  <c r="F47" i="2"/>
  <c r="F57" i="2" l="1"/>
  <c r="F56" i="2"/>
  <c r="F49" i="2"/>
  <c r="F48" i="2"/>
  <c r="F41" i="2"/>
  <c r="F40" i="2"/>
  <c r="F33" i="2"/>
  <c r="F32" i="2"/>
  <c r="F25" i="2"/>
  <c r="F24" i="2"/>
  <c r="F18" i="2"/>
  <c r="F26" i="2" s="1"/>
  <c r="F34" i="2" s="1"/>
  <c r="F42" i="2" s="1"/>
  <c r="F50" i="2" s="1"/>
  <c r="F58" i="2" s="1"/>
  <c r="F17" i="2"/>
  <c r="F16" i="2"/>
  <c r="F15" i="2"/>
  <c r="F23" i="2" s="1"/>
  <c r="F31" i="2" s="1"/>
  <c r="F39" i="2" s="1"/>
  <c r="F55" i="2" s="1"/>
  <c r="N19" i="1" l="1"/>
  <c r="N29" i="1" s="1"/>
  <c r="N50" i="1" s="1"/>
  <c r="N60" i="1" s="1"/>
  <c r="N70" i="1" s="1"/>
  <c r="M19" i="1"/>
  <c r="J19" i="1"/>
  <c r="J29" i="1" l="1"/>
  <c r="J39" i="1" s="1"/>
  <c r="J60" i="1" s="1"/>
  <c r="J70" i="1" s="1"/>
  <c r="D80" i="6"/>
  <c r="D79" i="6"/>
  <c r="D81" i="1"/>
  <c r="D80" i="1"/>
  <c r="C47" i="4" l="1"/>
  <c r="B50" i="4"/>
  <c r="B49" i="4"/>
  <c r="B48" i="4"/>
  <c r="B47" i="4"/>
  <c r="C39" i="4"/>
  <c r="B43" i="4"/>
  <c r="B42" i="4"/>
  <c r="B41" i="4"/>
  <c r="B40" i="4"/>
  <c r="B39" i="4"/>
  <c r="B38" i="4"/>
  <c r="C32" i="4"/>
  <c r="B34" i="4"/>
  <c r="B33" i="4"/>
  <c r="B32" i="4"/>
  <c r="B31" i="4"/>
  <c r="C14" i="4"/>
  <c r="B14" i="4"/>
  <c r="B18" i="4"/>
  <c r="B17" i="4"/>
  <c r="B16" i="4"/>
  <c r="B15" i="4"/>
  <c r="B13" i="4"/>
  <c r="C7" i="4"/>
  <c r="B9" i="4"/>
  <c r="B8" i="4"/>
  <c r="B7" i="4"/>
  <c r="B6" i="4"/>
  <c r="D66" i="7"/>
  <c r="D65" i="7"/>
  <c r="D64" i="7"/>
  <c r="D63" i="7"/>
  <c r="G58" i="7"/>
  <c r="G57" i="7"/>
  <c r="G56" i="7"/>
  <c r="G55" i="7"/>
  <c r="G50" i="7"/>
  <c r="G49" i="7"/>
  <c r="G48" i="7"/>
  <c r="G47" i="7"/>
  <c r="G42" i="7"/>
  <c r="G41" i="7"/>
  <c r="G40" i="7"/>
  <c r="G39" i="7"/>
  <c r="G34" i="7"/>
  <c r="G33" i="7"/>
  <c r="G32" i="7"/>
  <c r="G31" i="7"/>
  <c r="G26" i="7"/>
  <c r="G25" i="7"/>
  <c r="G24" i="7"/>
  <c r="G23" i="7"/>
  <c r="G18" i="7"/>
  <c r="G17" i="7"/>
  <c r="G16" i="7"/>
  <c r="G15" i="7"/>
  <c r="G10" i="7"/>
  <c r="G9" i="7"/>
  <c r="G8" i="7"/>
  <c r="G7" i="7"/>
  <c r="N74" i="6"/>
  <c r="E70" i="6" s="1"/>
  <c r="F70" i="6" s="1"/>
  <c r="J74" i="6"/>
  <c r="E69" i="6" s="1"/>
  <c r="F69" i="6" s="1"/>
  <c r="N64" i="6"/>
  <c r="E60" i="6" s="1"/>
  <c r="F60" i="6" s="1"/>
  <c r="J64" i="6"/>
  <c r="E59" i="6" s="1"/>
  <c r="F59" i="6" s="1"/>
  <c r="N54" i="6"/>
  <c r="E50" i="6" s="1"/>
  <c r="F50" i="6" s="1"/>
  <c r="J54" i="6"/>
  <c r="E49" i="6" s="1"/>
  <c r="F49" i="6" s="1"/>
  <c r="N43" i="6"/>
  <c r="J43" i="6"/>
  <c r="N33" i="6"/>
  <c r="E29" i="6" s="1"/>
  <c r="F29" i="6" s="1"/>
  <c r="J33" i="6"/>
  <c r="E28" i="6" s="1"/>
  <c r="F28" i="6" s="1"/>
  <c r="N23" i="6"/>
  <c r="E19" i="6" s="1"/>
  <c r="F19" i="6" s="1"/>
  <c r="J23" i="6"/>
  <c r="E18" i="6" s="1"/>
  <c r="F18" i="6" s="1"/>
  <c r="N13" i="6"/>
  <c r="E9" i="6" s="1"/>
  <c r="F9" i="6" s="1"/>
  <c r="J13" i="6"/>
  <c r="E8" i="6" s="1"/>
  <c r="F8" i="6" s="1"/>
  <c r="F8" i="3"/>
  <c r="C49" i="4" s="1"/>
  <c r="F9" i="3"/>
  <c r="C50" i="4" s="1"/>
  <c r="F7" i="3"/>
  <c r="C48" i="4" s="1"/>
  <c r="J74" i="1"/>
  <c r="N74" i="1"/>
  <c r="N64" i="1"/>
  <c r="J64" i="1"/>
  <c r="N54" i="1"/>
  <c r="J54" i="1"/>
  <c r="N43" i="1"/>
  <c r="J43" i="1"/>
  <c r="N33" i="1"/>
  <c r="J33" i="1"/>
  <c r="N23" i="1"/>
  <c r="E19" i="1" s="1"/>
  <c r="F19" i="1" s="1"/>
  <c r="J23" i="1"/>
  <c r="E18" i="1" s="1"/>
  <c r="F18" i="1" s="1"/>
  <c r="E39" i="6" l="1"/>
  <c r="F39" i="6" s="1"/>
  <c r="E80" i="6" s="1"/>
  <c r="C34" i="4" s="1"/>
  <c r="E38" i="6"/>
  <c r="F38" i="6" s="1"/>
  <c r="G51" i="7"/>
  <c r="G35" i="7"/>
  <c r="G27" i="7"/>
  <c r="E64" i="7"/>
  <c r="C41" i="4" s="1"/>
  <c r="E63" i="7"/>
  <c r="C40" i="4" s="1"/>
  <c r="G19" i="7"/>
  <c r="E66" i="7"/>
  <c r="C43" i="4" s="1"/>
  <c r="G43" i="7"/>
  <c r="G59" i="7"/>
  <c r="F71" i="6"/>
  <c r="F61" i="6"/>
  <c r="E65" i="7"/>
  <c r="G11" i="7"/>
  <c r="F10" i="6"/>
  <c r="F51" i="6"/>
  <c r="F30" i="6"/>
  <c r="F20" i="6"/>
  <c r="F10" i="3"/>
  <c r="C51" i="4" s="1"/>
  <c r="F20" i="1"/>
  <c r="D66" i="2"/>
  <c r="D65" i="2"/>
  <c r="D64" i="2"/>
  <c r="D63" i="2"/>
  <c r="G58" i="2"/>
  <c r="G57" i="2"/>
  <c r="G56" i="2"/>
  <c r="G55" i="2"/>
  <c r="G50" i="2"/>
  <c r="G49" i="2"/>
  <c r="G48" i="2"/>
  <c r="G47" i="2"/>
  <c r="G42" i="2"/>
  <c r="G41" i="2"/>
  <c r="G40" i="2"/>
  <c r="G39" i="2"/>
  <c r="G34" i="2"/>
  <c r="G33" i="2"/>
  <c r="G32" i="2"/>
  <c r="G31" i="2"/>
  <c r="G26" i="2"/>
  <c r="G25" i="2"/>
  <c r="G24" i="2"/>
  <c r="G23" i="2"/>
  <c r="G18" i="2"/>
  <c r="G17" i="2"/>
  <c r="G16" i="2"/>
  <c r="G15" i="2"/>
  <c r="G10" i="2"/>
  <c r="G9" i="2"/>
  <c r="G8" i="2"/>
  <c r="G7" i="2"/>
  <c r="E70" i="1"/>
  <c r="F70" i="1" s="1"/>
  <c r="E69" i="1"/>
  <c r="F69" i="1" s="1"/>
  <c r="E60" i="1"/>
  <c r="F60" i="1" s="1"/>
  <c r="E59" i="1"/>
  <c r="F59" i="1" s="1"/>
  <c r="E50" i="1"/>
  <c r="F50" i="1" s="1"/>
  <c r="E49" i="1"/>
  <c r="F49" i="1" s="1"/>
  <c r="E39" i="1"/>
  <c r="F39" i="1" s="1"/>
  <c r="E38" i="1"/>
  <c r="F38" i="1" s="1"/>
  <c r="E29" i="1"/>
  <c r="F29" i="1" s="1"/>
  <c r="E28" i="1"/>
  <c r="F28" i="1" s="1"/>
  <c r="N13" i="1"/>
  <c r="E9" i="1" s="1"/>
  <c r="F9" i="1" s="1"/>
  <c r="J13" i="1"/>
  <c r="E8" i="1" s="1"/>
  <c r="F8" i="1" s="1"/>
  <c r="E79" i="6" l="1"/>
  <c r="C33" i="4" s="1"/>
  <c r="F40" i="6"/>
  <c r="E67" i="7"/>
  <c r="C44" i="4" s="1"/>
  <c r="C42" i="4"/>
  <c r="G59" i="2"/>
  <c r="E63" i="2"/>
  <c r="C15" i="4" s="1"/>
  <c r="E66" i="2"/>
  <c r="C18" i="4" s="1"/>
  <c r="E65" i="2"/>
  <c r="C17" i="4" s="1"/>
  <c r="E64" i="2"/>
  <c r="C16" i="4" s="1"/>
  <c r="F61" i="1"/>
  <c r="F30" i="1"/>
  <c r="F71" i="1"/>
  <c r="F40" i="1"/>
  <c r="F51" i="1"/>
  <c r="E80" i="1"/>
  <c r="C8" i="4" s="1"/>
  <c r="F10" i="1"/>
  <c r="E81" i="1"/>
  <c r="C9" i="4" s="1"/>
  <c r="G27" i="2"/>
  <c r="G51" i="2"/>
  <c r="G43" i="2"/>
  <c r="G35" i="2"/>
  <c r="G19" i="2"/>
  <c r="G11" i="2"/>
  <c r="E81" i="6" l="1"/>
  <c r="C35" i="4" s="1"/>
  <c r="E82" i="1"/>
  <c r="C10" i="4" s="1"/>
  <c r="E67" i="2"/>
  <c r="C19" i="4" s="1"/>
  <c r="C22" i="4" l="1"/>
</calcChain>
</file>

<file path=xl/sharedStrings.xml><?xml version="1.0" encoding="utf-8"?>
<sst xmlns="http://schemas.openxmlformats.org/spreadsheetml/2006/main" count="821" uniqueCount="85">
  <si>
    <t xml:space="preserve">Respondents must bid on both the License Plate Production/Distribution AND Registration Documents Production/Distribution. If either of these tabs is left blank, it will be assumed that the Respondent did not intend to bid on the full RFP and will not be considered for contract award. </t>
  </si>
  <si>
    <t>If a Respondent wishes to propose an alternative solution for the production and distribution of the License Plates and/or Registration Documents, they must provide pricing for the Alternative Solutions in the "Alt License Plate Solution" and "Alt Registration Documents Solution" tabs at the bottom of this Excel workbook. As stated in the RFP document, any Respondent wanting to provide an alternative solution must provide a price for the current Indiana BMV solution as well as a separate price for the alternative solution proposal.</t>
  </si>
  <si>
    <t xml:space="preserve">If a Respondent wishes to provide informational pricing for production, inventory control, and distribution of Temporary Paper License Plates, provide pricing in the "Temporary License Plate" tab at the bottom of this Excel workbook. </t>
  </si>
  <si>
    <t>Respondent's should only populate the YELLOW shaded cells in the pricing tabs at the bottom of this Excel workbook. All other cells have been pre-formatted and should not altered. Altering the formulas or adding caveats to your pricing may result in the disqualification of the Responden't proposal.</t>
  </si>
  <si>
    <t>LICENSE PLATE PRODUCTION/DISTRIBUTION PRICE</t>
  </si>
  <si>
    <t>LICENSE PLATE PRODUCTION/DISTRIBUTION PRICE -- DETAILED INFORMATION</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</si>
  <si>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</si>
  <si>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CALENDAR YEAR 2021</t>
  </si>
  <si>
    <t>Plate Type</t>
  </si>
  <si>
    <t>UOM</t>
  </si>
  <si>
    <t>Projected
Quantity</t>
  </si>
  <si>
    <t>Proposed Cost per Plate</t>
  </si>
  <si>
    <t xml:space="preserve">Total Proposed Cost </t>
  </si>
  <si>
    <t>Passenger Size Plate</t>
  </si>
  <si>
    <t>Motorcycle Breakdown</t>
  </si>
  <si>
    <t>EA</t>
  </si>
  <si>
    <t>Category</t>
  </si>
  <si>
    <t>Price</t>
  </si>
  <si>
    <t>Motorcycle</t>
  </si>
  <si>
    <t>Production/Labor Cost</t>
  </si>
  <si>
    <t>Per Plate</t>
  </si>
  <si>
    <t>Materials/Equipment Cost</t>
  </si>
  <si>
    <t>Pre-sorting/Distribution Cost</t>
  </si>
  <si>
    <t xml:space="preserve"> Pre-sorting/Distribution Cost</t>
  </si>
  <si>
    <t>All Other Costs</t>
  </si>
  <si>
    <t>Total Plate Cost</t>
  </si>
  <si>
    <t>CALENDAR YEAR 2022</t>
  </si>
  <si>
    <t>CALENDAR YEAR 2023</t>
  </si>
  <si>
    <t>CALENDAR YEAR 2024</t>
  </si>
  <si>
    <t>CALENDAR YEAR 2025</t>
  </si>
  <si>
    <t>CALENDAR YEAR 2026</t>
  </si>
  <si>
    <t>CALENDAR YEAR 2027</t>
  </si>
  <si>
    <t>TOTAL PLATE COSTS (2021-27)</t>
  </si>
  <si>
    <t>Projected Quantity</t>
  </si>
  <si>
    <t xml:space="preserve">Total </t>
  </si>
  <si>
    <t>REGISTRATION DOCUMENT PRODUCTION/DISTRIBUTION PRICE</t>
  </si>
  <si>
    <t>Registration Type</t>
  </si>
  <si>
    <t>Householding
(%)</t>
  </si>
  <si>
    <t>Automobile/Trailer/Motorcycle - with plate year decal</t>
  </si>
  <si>
    <t>Automobile/Trailer/Motorcycle - without plate year decal</t>
  </si>
  <si>
    <t>Off-Road/Snowmobile - with registration decal</t>
  </si>
  <si>
    <t>Watercraft - with registration decal</t>
  </si>
  <si>
    <t>TOTAL REGISTRATION DOCUMENT COSTS (2021-27)</t>
  </si>
  <si>
    <t>Total Quantity</t>
  </si>
  <si>
    <t>OPTIONAL ALTERNATIVE LICENSE PLATE SOLUTION PRICE</t>
  </si>
  <si>
    <t>OPTIONAL ALTERNATIVE LICENSE PLATE SOLUTION PRICE -- DETAILED INFORMATION</t>
  </si>
  <si>
    <t>OPTIONAL ALTERNATIVE REGISTRATION DOCUMENT 
PRODUCTION/DISTRIBUTION PRICE</t>
  </si>
  <si>
    <t>Temporary License Plates (Optional)</t>
  </si>
  <si>
    <t>Projected Annual Quantity</t>
  </si>
  <si>
    <t>Price Per Temporary Plate</t>
  </si>
  <si>
    <t>Total Annual Price</t>
  </si>
  <si>
    <t>Temporary PA Serialized</t>
  </si>
  <si>
    <t>Temporary PA Blank</t>
  </si>
  <si>
    <t>Temporary MC Serialized</t>
  </si>
  <si>
    <t>Total Annual Cost</t>
  </si>
  <si>
    <t>Cost Proposal Summary</t>
  </si>
  <si>
    <t>License Plate Production/Distribution</t>
  </si>
  <si>
    <t>Registration Documents Production/Distribution</t>
  </si>
  <si>
    <t>Total Bid Amount*</t>
  </si>
  <si>
    <t>*The Total Bid Amount in Cell C22 should be used for completion of Attachments A, A1, and C.</t>
  </si>
  <si>
    <t>Optional/Informational Pricing</t>
  </si>
  <si>
    <t>Alternative License Plate Solution</t>
  </si>
  <si>
    <t>Alternative Registration Documents Solution</t>
  </si>
  <si>
    <t>Temporary License Plates</t>
  </si>
  <si>
    <t>Questions</t>
  </si>
  <si>
    <t>1. Does Respondent have the ability to provide paper temporary plates?</t>
  </si>
  <si>
    <t>2. Can Respondent provide both serialized (i.e., pre-numbered) and non-serialized (i.e., blank temporary plates?)</t>
  </si>
  <si>
    <t>3. Does the Respondent currently provide paper temporary plates in other jurisdictions?</t>
  </si>
  <si>
    <t xml:space="preserve">Respondents may complete the yellow cells below. Pricing must ben an all-inclusive cost per temporary plate. No other costs will be considered. Proposed pricing for the Temporary License Plates will not be used for Cost Propsal evaluative purposes. </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</si>
  <si>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</si>
  <si>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4. Describe the materials and durability of the temporary plates. Include paper samples and any minimum service level standards. Label all attachments as Temporary License Plate Documents.</t>
  </si>
  <si>
    <r>
      <t xml:space="preserve">All Pricing submitted in this Cost Proposal Template must be all inclusive pricing for the total cost of the solution provided for each part of the RFP -- License Plates and Registration Documents. </t>
    </r>
    <r>
      <rPr>
        <sz val="11"/>
        <color rgb="FFFF0000"/>
        <rFont val="Calibri"/>
        <family val="2"/>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</si>
  <si>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</si>
  <si>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</si>
  <si>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Proposed pricing for the Alternative License Plate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</si>
  <si>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Proposed pricing for the Alternative Registration Documents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</si>
  <si>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t>Yes, we can provide both.</t>
  </si>
  <si>
    <t>Yes, we provide these to County Clerk Offices (BMVs) and Dealerships in Tennessee.</t>
  </si>
  <si>
    <t>12" x 6" Finished Sheet size, 80# Flo Dull Cover, 4 holes drilled in each sheet per placement instructions, and bundled in packs of 250 sheets each.</t>
  </si>
  <si>
    <t>Alternative Temporary License Plates (8.5" x 11")</t>
  </si>
  <si>
    <t>Alternative Temporary License Plates</t>
  </si>
  <si>
    <t>Yes, we currently provide multiple paper sizes. We can provide your current size and also offer an 8.5" x 11" paper that is half the cost (see pricing option below).</t>
  </si>
  <si>
    <t>More fully described in the Cost Narrative Section.</t>
  </si>
  <si>
    <t>Clarified Cost Proposal</t>
  </si>
  <si>
    <r>
      <t xml:space="preserve">RFP 21-873
On Demand Production &amp; Distribution of License Plates &amp; Registration Documents
Due Date: </t>
    </r>
    <r>
      <rPr>
        <b/>
        <sz val="11"/>
        <color rgb="FFFF0000"/>
        <rFont val="Calibri"/>
        <family val="2"/>
        <scheme val="minor"/>
      </rPr>
      <t>August 10, 2020 by 12:00 PM 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</si>
</sst>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9" x14ac:knownFonts="1">
    <font>
      <sz val="11"/>
      <color theme="1"/>
      <name val="Calibri"/>
      <family val="2"/>
    </font>
    <font>
      <sz val="11"/>
      <color theme="1"/>
      <name val="Calibri"/>
      <family val="2"/>
      <scheme val="minor"/>
    </font>
    <font>
      <sz val="11"/>
      <color theme="1"/>
      <name val="Calibri"/>
      <family val="2"/>
    </font>
    <font>
      <b/>
      <sz val="18"/>
      <color theme="1"/>
      <name val="Calibri"/>
      <family val="2"/>
      <scheme val="minor"/>
    </font>
    <font>
      <b/>
      <sz val="11"/>
      <color theme="1"/>
      <name val="Calibri"/>
      <family val="2"/>
      <scheme val="minor"/>
    </font>
    <font>
      <sz val="11"/>
      <color theme="1"/>
      <name val="Calibri"/>
      <family val="2"/>
      <scheme val="minor"/>
    </font>
    <font>
      <b/>
      <sz val="24"/>
      <color theme="1"/>
      <name val="Calibri"/>
      <family val="2"/>
      <scheme val="minor"/>
    </font>
    <font>
      <b/>
      <sz val="12"/>
      <color rgb="FFFF0000"/>
      <name val="Calibri"/>
      <family val="2"/>
      <scheme val="minor"/>
    </font>
    <font>
      <b/>
      <sz val="11"/>
      <color theme="1"/>
      <name val="Calibri"/>
      <family val="2"/>
    </font>
    <font>
      <b/>
      <sz val="24"/>
      <color theme="1"/>
      <name val="Calibri"/>
      <family val="2"/>
    </font>
    <font>
      <b/>
      <sz val="14"/>
      <color theme="1"/>
      <name val="Calibri"/>
      <family val="2"/>
    </font>
    <font>
      <b/>
      <sz val="18"/>
      <color theme="1"/>
      <name val="Calibri"/>
      <family val="2"/>
    </font>
    <font>
      <sz val="10"/>
      <color theme="1"/>
      <name val="Calibri"/>
      <family val="2"/>
    </font>
    <font>
      <b/>
      <sz val="11"/>
      <color rgb="FFFF0000"/>
      <name val="Calibri"/>
      <family val="2"/>
    </font>
    <font>
      <b/>
      <sz val="11"/>
      <color rgb="FFFF0000"/>
      <name val="Calibri"/>
      <family val="2"/>
      <scheme val="minor"/>
    </font>
    <font>
      <sz val="11"/>
      <color rgb="FFFF0000"/>
      <name val="Calibri"/>
      <family val="2"/>
    </font>
    <font>
      <b/>
      <sz val="12"/>
      <name val="Calibri"/>
      <family val="2"/>
      <scheme val="minor"/>
    </font>
    <font>
      <sz val="11"/>
      <color rgb="FFFF0000"/>
      <name val="Calibri"/>
      <family val="2"/>
      <scheme val="minor"/>
    </font>
    <font>
      <b/>
      <sz val="14"/>
      <color rgb="FFFF0000"/>
      <name val="Calibri"/>
      <family val="2"/>
    </font>
  </fonts>
  <fills count="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rgb="FFFFFF99"/>
        <bgColor indexed="64"/>
      </patternFill>
    </fill>
    <fill>
      <patternFill patternType="solid">
        <fgColor rgb="FFFF0000"/>
        <bgColor indexed="64"/>
      </patternFill>
    </fill>
    <fill>
      <patternFill patternType="solid">
        <fgColor theme="2" tint="-0.249977111117893"/>
        <bgColor indexed="64"/>
      </patternFill>
    </fill>
    <fill>
      <patternFill patternType="solid">
        <fgColor rgb="FF00B0F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cellStyleXfs>
  <cellXfs count="182">
    <xf numFmtId="0" fontId="0" fillId="0" borderId="0" xfId="0"/>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xf>
    <xf numFmtId="0" fontId="0" fillId="0" borderId="3" xfId="0" applyBorder="1" applyAlignment="1">
      <alignment horizontal="center"/>
    </xf>
    <xf numFmtId="0" fontId="4" fillId="2" borderId="5" xfId="0" applyFont="1" applyFill="1" applyBorder="1" applyAlignment="1">
      <alignment horizontal="center"/>
    </xf>
    <xf numFmtId="0" fontId="0" fillId="0" borderId="6" xfId="0" applyBorder="1" applyAlignment="1">
      <alignment horizontal="center"/>
    </xf>
    <xf numFmtId="0" fontId="4" fillId="2" borderId="7" xfId="0" applyFont="1" applyFill="1" applyBorder="1" applyAlignment="1">
      <alignment horizontal="center"/>
    </xf>
    <xf numFmtId="0" fontId="0" fillId="0" borderId="8" xfId="0" applyBorder="1" applyAlignment="1">
      <alignment horizontal="center"/>
    </xf>
    <xf numFmtId="0" fontId="4" fillId="3" borderId="9" xfId="0" applyFont="1" applyFill="1" applyBorder="1" applyAlignment="1">
      <alignment horizontal="center" vertical="center"/>
    </xf>
    <xf numFmtId="44" fontId="5" fillId="4" borderId="6" xfId="2" applyFont="1" applyFill="1" applyBorder="1" applyAlignment="1" applyProtection="1">
      <alignment horizontal="center"/>
      <protection locked="0"/>
    </xf>
    <xf numFmtId="44" fontId="5" fillId="4" borderId="8" xfId="2" applyFont="1" applyFill="1" applyBorder="1" applyAlignment="1" applyProtection="1">
      <alignment horizontal="center"/>
      <protection locked="0"/>
    </xf>
    <xf numFmtId="0" fontId="0" fillId="3" borderId="9" xfId="0" applyFill="1" applyBorder="1"/>
    <xf numFmtId="44" fontId="0" fillId="3" borderId="9" xfId="0" applyNumberFormat="1" applyFill="1" applyBorder="1"/>
    <xf numFmtId="0" fontId="0" fillId="0" borderId="0" xfId="0" applyFill="1" applyBorder="1"/>
    <xf numFmtId="0" fontId="4" fillId="2" borderId="10" xfId="0" applyFont="1" applyFill="1" applyBorder="1" applyAlignment="1">
      <alignment horizontal="center" vertical="center" wrapText="1"/>
    </xf>
    <xf numFmtId="0" fontId="4" fillId="2" borderId="3" xfId="0" applyFont="1" applyFill="1" applyBorder="1" applyAlignment="1">
      <alignment horizontal="center" vertical="center" wrapText="1"/>
    </xf>
    <xf numFmtId="44" fontId="5" fillId="0" borderId="6" xfId="1" applyNumberFormat="1" applyFont="1" applyBorder="1" applyAlignment="1">
      <alignment horizontal="center"/>
    </xf>
    <xf numFmtId="44" fontId="5" fillId="0" borderId="8" xfId="1" applyNumberFormat="1" applyFont="1" applyBorder="1" applyAlignment="1">
      <alignment horizontal="center"/>
    </xf>
    <xf numFmtId="0" fontId="4" fillId="2" borderId="2" xfId="0" applyFont="1" applyFill="1" applyBorder="1" applyAlignment="1">
      <alignment horizontal="center" vertical="center" wrapText="1"/>
    </xf>
    <xf numFmtId="44" fontId="5" fillId="0" borderId="5" xfId="1" applyNumberFormat="1" applyFont="1" applyBorder="1" applyAlignment="1">
      <alignment horizontal="center"/>
    </xf>
    <xf numFmtId="44" fontId="5" fillId="0" borderId="7" xfId="1" applyNumberFormat="1" applyFont="1" applyBorder="1" applyAlignment="1">
      <alignment horizontal="center"/>
    </xf>
    <xf numFmtId="44" fontId="0" fillId="0" borderId="9" xfId="0" applyNumberFormat="1" applyBorder="1"/>
    <xf numFmtId="0" fontId="4" fillId="2" borderId="10" xfId="0" applyFont="1" applyFill="1" applyBorder="1" applyAlignment="1">
      <alignment horizontal="center" vertical="center"/>
    </xf>
    <xf numFmtId="0" fontId="0" fillId="0" borderId="2" xfId="0" applyBorder="1" applyAlignment="1">
      <alignment horizontal="center"/>
    </xf>
    <xf numFmtId="0" fontId="0" fillId="0" borderId="7" xfId="0" applyBorder="1" applyAlignment="1">
      <alignment horizontal="center"/>
    </xf>
    <xf numFmtId="0" fontId="4" fillId="2" borderId="3" xfId="0" applyFont="1" applyFill="1" applyBorder="1" applyAlignment="1">
      <alignment horizontal="center" vertical="center"/>
    </xf>
    <xf numFmtId="44" fontId="0" fillId="0" borderId="6" xfId="0" applyNumberFormat="1" applyBorder="1"/>
    <xf numFmtId="44" fontId="0" fillId="0" borderId="8" xfId="0" applyNumberFormat="1" applyBorder="1"/>
    <xf numFmtId="44" fontId="0" fillId="5" borderId="0" xfId="0" applyNumberFormat="1" applyFill="1"/>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43" fontId="5" fillId="0" borderId="3" xfId="1" applyFont="1" applyBorder="1" applyAlignment="1">
      <alignment horizontal="center"/>
    </xf>
    <xf numFmtId="9" fontId="5" fillId="0" borderId="3" xfId="3" applyFont="1" applyBorder="1" applyAlignment="1">
      <alignment horizontal="center"/>
    </xf>
    <xf numFmtId="44" fontId="5" fillId="4" borderId="3" xfId="2" applyFont="1" applyFill="1" applyBorder="1" applyAlignment="1" applyProtection="1">
      <alignment horizontal="center"/>
      <protection locked="0"/>
    </xf>
    <xf numFmtId="44" fontId="5" fillId="0" borderId="4" xfId="2" applyFont="1" applyBorder="1" applyAlignment="1">
      <alignment horizontal="center"/>
    </xf>
    <xf numFmtId="43" fontId="5" fillId="0" borderId="6" xfId="1" applyFont="1" applyBorder="1" applyAlignment="1">
      <alignment horizontal="center"/>
    </xf>
    <xf numFmtId="9" fontId="5" fillId="0" borderId="6" xfId="3" applyFont="1" applyBorder="1" applyAlignment="1">
      <alignment horizontal="center"/>
    </xf>
    <xf numFmtId="43" fontId="5" fillId="0" borderId="8" xfId="1" applyFont="1" applyBorder="1" applyAlignment="1">
      <alignment horizontal="center"/>
    </xf>
    <xf numFmtId="9" fontId="5" fillId="0" borderId="8" xfId="3" applyFont="1" applyBorder="1" applyAlignment="1">
      <alignment horizontal="center"/>
    </xf>
    <xf numFmtId="44" fontId="5" fillId="0" borderId="9" xfId="2" applyFont="1" applyBorder="1"/>
    <xf numFmtId="0" fontId="3" fillId="0" borderId="0" xfId="0" applyFont="1" applyBorder="1" applyAlignment="1"/>
    <xf numFmtId="44" fontId="5" fillId="0" borderId="19" xfId="2" applyFont="1" applyBorder="1" applyAlignment="1">
      <alignment horizontal="center"/>
    </xf>
    <xf numFmtId="44" fontId="5" fillId="0" borderId="20" xfId="2" applyFont="1" applyBorder="1" applyAlignment="1">
      <alignment horizontal="center"/>
    </xf>
    <xf numFmtId="44" fontId="5" fillId="0" borderId="12" xfId="2" applyFont="1" applyBorder="1" applyAlignment="1">
      <alignment horizontal="center"/>
    </xf>
    <xf numFmtId="44" fontId="5" fillId="0" borderId="0" xfId="2" applyFont="1" applyFill="1" applyBorder="1"/>
    <xf numFmtId="44" fontId="5" fillId="5" borderId="16" xfId="2" applyFont="1" applyFill="1" applyBorder="1"/>
    <xf numFmtId="44" fontId="5" fillId="0" borderId="0" xfId="2" applyFont="1" applyBorder="1"/>
    <xf numFmtId="0" fontId="6" fillId="0" borderId="14" xfId="0" applyFont="1" applyBorder="1" applyAlignment="1"/>
    <xf numFmtId="0" fontId="0" fillId="3" borderId="21" xfId="0" applyFill="1" applyBorder="1" applyAlignment="1">
      <alignment horizontal="center"/>
    </xf>
    <xf numFmtId="44" fontId="5" fillId="4" borderId="21" xfId="2" applyFont="1" applyFill="1" applyBorder="1" applyAlignment="1" applyProtection="1">
      <alignment horizontal="center"/>
      <protection locked="0"/>
    </xf>
    <xf numFmtId="44" fontId="0" fillId="4" borderId="21" xfId="0" applyNumberFormat="1" applyFill="1" applyBorder="1"/>
    <xf numFmtId="0" fontId="0" fillId="3" borderId="23" xfId="0" applyFill="1" applyBorder="1" applyAlignment="1">
      <alignment horizontal="center"/>
    </xf>
    <xf numFmtId="44" fontId="5" fillId="4" borderId="23" xfId="2" applyFont="1" applyFill="1" applyBorder="1" applyAlignment="1" applyProtection="1">
      <alignment horizontal="center"/>
      <protection locked="0"/>
    </xf>
    <xf numFmtId="0" fontId="7" fillId="0" borderId="0" xfId="0" applyFont="1" applyBorder="1" applyAlignment="1">
      <alignment horizontal="center" vertical="center" wrapText="1"/>
    </xf>
    <xf numFmtId="0" fontId="7" fillId="0" borderId="0" xfId="0" applyFont="1" applyBorder="1" applyAlignment="1">
      <alignment horizontal="center" wrapText="1"/>
    </xf>
    <xf numFmtId="0" fontId="3" fillId="0" borderId="19" xfId="0" applyFont="1" applyBorder="1" applyAlignment="1">
      <alignment horizontal="center"/>
    </xf>
    <xf numFmtId="0" fontId="4" fillId="2" borderId="24" xfId="0" applyFont="1" applyFill="1" applyBorder="1" applyAlignment="1">
      <alignment horizontal="center" vertical="center"/>
    </xf>
    <xf numFmtId="44" fontId="0" fillId="4" borderId="21" xfId="2" applyFont="1" applyFill="1" applyBorder="1"/>
    <xf numFmtId="44" fontId="0" fillId="0" borderId="0" xfId="0" applyNumberFormat="1"/>
    <xf numFmtId="0" fontId="0" fillId="0" borderId="26" xfId="0" applyBorder="1"/>
    <xf numFmtId="44" fontId="0" fillId="0" borderId="27" xfId="0" applyNumberFormat="1" applyBorder="1"/>
    <xf numFmtId="0" fontId="0" fillId="0" borderId="13" xfId="0" applyBorder="1"/>
    <xf numFmtId="44" fontId="0" fillId="0" borderId="15" xfId="0" applyNumberFormat="1" applyBorder="1"/>
    <xf numFmtId="44" fontId="0" fillId="5" borderId="9" xfId="0" applyNumberFormat="1" applyFill="1" applyBorder="1"/>
    <xf numFmtId="44" fontId="0" fillId="5" borderId="16" xfId="0" applyNumberFormat="1" applyFill="1" applyBorder="1"/>
    <xf numFmtId="0" fontId="0" fillId="0" borderId="30" xfId="0" applyBorder="1"/>
    <xf numFmtId="44" fontId="0" fillId="0" borderId="31" xfId="0" applyNumberFormat="1" applyBorder="1"/>
    <xf numFmtId="0" fontId="0" fillId="0" borderId="22" xfId="0" applyBorder="1"/>
    <xf numFmtId="44" fontId="0" fillId="0" borderId="32" xfId="0" applyNumberFormat="1" applyBorder="1"/>
    <xf numFmtId="0" fontId="8" fillId="6" borderId="28" xfId="0" applyFont="1" applyFill="1" applyBorder="1"/>
    <xf numFmtId="0" fontId="8" fillId="6" borderId="29" xfId="0" applyFont="1" applyFill="1" applyBorder="1"/>
    <xf numFmtId="0" fontId="11" fillId="0" borderId="9" xfId="0" applyFont="1" applyBorder="1"/>
    <xf numFmtId="44" fontId="0" fillId="7" borderId="9" xfId="0" applyNumberFormat="1" applyFill="1" applyBorder="1"/>
    <xf numFmtId="0" fontId="9" fillId="0" borderId="0" xfId="0" applyFont="1" applyBorder="1" applyAlignment="1"/>
    <xf numFmtId="0" fontId="0" fillId="0" borderId="0" xfId="0" applyBorder="1"/>
    <xf numFmtId="0" fontId="8" fillId="6" borderId="3" xfId="0" applyFont="1" applyFill="1" applyBorder="1"/>
    <xf numFmtId="0" fontId="8" fillId="6" borderId="33" xfId="0" applyFont="1" applyFill="1" applyBorder="1"/>
    <xf numFmtId="0" fontId="0" fillId="0" borderId="28" xfId="0" applyBorder="1"/>
    <xf numFmtId="44" fontId="0" fillId="0" borderId="29" xfId="0" applyNumberFormat="1" applyBorder="1"/>
    <xf numFmtId="0" fontId="0" fillId="0" borderId="10" xfId="0" applyBorder="1"/>
    <xf numFmtId="44" fontId="0" fillId="0" borderId="12" xfId="0" applyNumberFormat="1" applyBorder="1"/>
    <xf numFmtId="0" fontId="0" fillId="0" borderId="27" xfId="0" applyBorder="1"/>
    <xf numFmtId="0" fontId="11" fillId="0" borderId="26" xfId="0" applyFont="1" applyBorder="1"/>
    <xf numFmtId="0" fontId="10" fillId="0" borderId="26" xfId="0" applyFont="1" applyBorder="1"/>
    <xf numFmtId="0" fontId="8" fillId="6" borderId="1" xfId="0" applyFont="1" applyFill="1" applyBorder="1"/>
    <xf numFmtId="0" fontId="0" fillId="0" borderId="15" xfId="0" applyBorder="1"/>
    <xf numFmtId="0" fontId="12" fillId="0" borderId="26" xfId="0" applyFont="1" applyBorder="1"/>
    <xf numFmtId="164" fontId="0" fillId="0" borderId="2" xfId="0" applyNumberFormat="1" applyBorder="1" applyAlignment="1">
      <alignment horizontal="center"/>
    </xf>
    <xf numFmtId="164" fontId="0" fillId="0" borderId="7" xfId="0" applyNumberFormat="1" applyBorder="1" applyAlignment="1">
      <alignment horizontal="center"/>
    </xf>
    <xf numFmtId="3" fontId="0" fillId="3" borderId="23" xfId="0" applyNumberFormat="1" applyFill="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6" fillId="0" borderId="0" xfId="0" applyFont="1" applyAlignment="1">
      <alignment horizontal="center"/>
    </xf>
    <xf numFmtId="0" fontId="8" fillId="0" borderId="14" xfId="0" applyFont="1" applyBorder="1" applyAlignment="1">
      <alignment horizontal="center"/>
    </xf>
    <xf numFmtId="0" fontId="8" fillId="0" borderId="0" xfId="0" applyFont="1" applyBorder="1" applyAlignment="1">
      <alignment horizontal="center"/>
    </xf>
    <xf numFmtId="0" fontId="0" fillId="0" borderId="0" xfId="0" applyFont="1"/>
    <xf numFmtId="0" fontId="8" fillId="0" borderId="16" xfId="0" applyFont="1" applyBorder="1"/>
    <xf numFmtId="44" fontId="0" fillId="5" borderId="15" xfId="0" applyNumberFormat="1" applyFill="1" applyBorder="1" applyAlignment="1">
      <alignment horizontal="center"/>
    </xf>
    <xf numFmtId="44" fontId="0" fillId="3" borderId="36" xfId="0" applyNumberFormat="1" applyFill="1" applyBorder="1" applyAlignment="1">
      <alignment horizontal="center"/>
    </xf>
    <xf numFmtId="3" fontId="0" fillId="3" borderId="37" xfId="0" applyNumberFormat="1" applyFill="1" applyBorder="1" applyAlignment="1">
      <alignment horizontal="center"/>
    </xf>
    <xf numFmtId="44" fontId="0" fillId="4" borderId="35" xfId="2" applyFont="1" applyFill="1" applyBorder="1"/>
    <xf numFmtId="44" fontId="0" fillId="3" borderId="38" xfId="0" applyNumberFormat="1" applyFill="1" applyBorder="1" applyAlignment="1">
      <alignment horizontal="center"/>
    </xf>
    <xf numFmtId="164" fontId="17" fillId="0" borderId="17" xfId="1" applyNumberFormat="1" applyFont="1" applyBorder="1" applyAlignment="1">
      <alignment horizontal="center"/>
    </xf>
    <xf numFmtId="164" fontId="17" fillId="0" borderId="18" xfId="1" applyNumberFormat="1" applyFont="1" applyBorder="1" applyAlignment="1">
      <alignment horizontal="center"/>
    </xf>
    <xf numFmtId="164" fontId="17" fillId="0" borderId="3" xfId="1" applyNumberFormat="1" applyFont="1" applyBorder="1" applyAlignment="1">
      <alignment horizontal="center"/>
    </xf>
    <xf numFmtId="164" fontId="17" fillId="0" borderId="6" xfId="1" applyNumberFormat="1" applyFont="1" applyBorder="1" applyAlignment="1">
      <alignment horizontal="center"/>
    </xf>
    <xf numFmtId="164" fontId="17" fillId="0" borderId="8" xfId="1" applyNumberFormat="1" applyFont="1" applyBorder="1" applyAlignment="1">
      <alignment horizontal="center"/>
    </xf>
    <xf numFmtId="44" fontId="0" fillId="3" borderId="23" xfId="0" applyNumberFormat="1" applyFill="1" applyBorder="1" applyAlignment="1">
      <alignment horizontal="center"/>
    </xf>
    <xf numFmtId="0" fontId="8" fillId="0" borderId="0" xfId="0" applyFont="1" applyAlignment="1">
      <alignment horizontal="center"/>
    </xf>
    <xf numFmtId="44" fontId="1" fillId="4" borderId="21" xfId="2" applyFont="1" applyFill="1" applyBorder="1" applyAlignment="1" applyProtection="1">
      <alignment horizontal="center"/>
      <protection locked="0"/>
    </xf>
    <xf numFmtId="0" fontId="4" fillId="0" borderId="0" xfId="0" applyFont="1" applyFill="1" applyBorder="1" applyAlignment="1">
      <alignment horizontal="left" vertical="center"/>
    </xf>
    <xf numFmtId="0" fontId="0" fillId="0" borderId="0" xfId="0" applyFill="1"/>
    <xf numFmtId="0" fontId="18" fillId="0" borderId="0" xfId="0" applyFont="1"/>
    <xf numFmtId="0" fontId="0" fillId="0" borderId="0" xfId="0" applyAlignment="1">
      <alignment horizontal="center" vertical="center" wrapText="1"/>
    </xf>
    <xf numFmtId="0" fontId="0" fillId="0" borderId="0" xfId="0" applyAlignment="1">
      <alignment vertical="center" wrapText="1"/>
    </xf>
    <xf numFmtId="0" fontId="4" fillId="2" borderId="10" xfId="0" applyFont="1" applyFill="1" applyBorder="1" applyAlignment="1">
      <alignment horizontal="center" wrapText="1"/>
    </xf>
    <xf numFmtId="0" fontId="4" fillId="2" borderId="11" xfId="0" applyFont="1" applyFill="1" applyBorder="1" applyAlignment="1">
      <alignment horizontal="center" wrapText="1"/>
    </xf>
    <xf numFmtId="0" fontId="4" fillId="2" borderId="12" xfId="0" applyFont="1" applyFill="1" applyBorder="1" applyAlignment="1">
      <alignment horizontal="center" wrapText="1"/>
    </xf>
    <xf numFmtId="0" fontId="4" fillId="2" borderId="26" xfId="0" applyFont="1" applyFill="1" applyBorder="1" applyAlignment="1">
      <alignment horizontal="center" wrapText="1"/>
    </xf>
    <xf numFmtId="0" fontId="4" fillId="2" borderId="0" xfId="0" applyFont="1" applyFill="1" applyAlignment="1">
      <alignment horizontal="center" wrapText="1"/>
    </xf>
    <xf numFmtId="0" fontId="4" fillId="2" borderId="27" xfId="0" applyFont="1" applyFill="1" applyBorder="1" applyAlignment="1">
      <alignment horizontal="center" wrapText="1"/>
    </xf>
    <xf numFmtId="0" fontId="4" fillId="2" borderId="13" xfId="0" applyFont="1" applyFill="1" applyBorder="1" applyAlignment="1">
      <alignment horizontal="center" wrapText="1"/>
    </xf>
    <xf numFmtId="0" fontId="4" fillId="2" borderId="14" xfId="0" applyFont="1" applyFill="1" applyBorder="1" applyAlignment="1">
      <alignment horizontal="center" wrapText="1"/>
    </xf>
    <xf numFmtId="0" fontId="4" fillId="2" borderId="15" xfId="0" applyFont="1" applyFill="1" applyBorder="1" applyAlignment="1">
      <alignment horizont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26" xfId="0" applyFill="1" applyBorder="1" applyAlignment="1">
      <alignment horizontal="center" vertical="center" wrapText="1"/>
    </xf>
    <xf numFmtId="0" fontId="0" fillId="4" borderId="0" xfId="0" applyFill="1" applyAlignment="1">
      <alignment horizontal="center" vertical="center" wrapText="1"/>
    </xf>
    <xf numFmtId="0" fontId="0" fillId="4" borderId="27"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3" fillId="0" borderId="24" xfId="0" applyFont="1" applyBorder="1" applyAlignment="1">
      <alignment horizontal="center"/>
    </xf>
    <xf numFmtId="0" fontId="3" fillId="0" borderId="25" xfId="0" applyFont="1" applyBorder="1" applyAlignment="1">
      <alignment horizontal="center"/>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xf numFmtId="0" fontId="3" fillId="3" borderId="14" xfId="0" applyFont="1" applyFill="1" applyBorder="1" applyAlignment="1">
      <alignment horizontal="center"/>
    </xf>
    <xf numFmtId="0" fontId="3" fillId="3" borderId="15" xfId="0" applyFont="1" applyFill="1" applyBorder="1" applyAlignment="1">
      <alignment horizontal="center"/>
    </xf>
    <xf numFmtId="0" fontId="3" fillId="0" borderId="14" xfId="0" applyFont="1" applyBorder="1" applyAlignment="1">
      <alignment horizontal="center"/>
    </xf>
    <xf numFmtId="0" fontId="3" fillId="0" borderId="0" xfId="0" applyFont="1" applyBorder="1" applyAlignment="1">
      <alignment horizontal="center"/>
    </xf>
    <xf numFmtId="0" fontId="6" fillId="0" borderId="14" xfId="0" applyFont="1" applyBorder="1" applyAlignment="1">
      <alignment horizont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14" xfId="0" applyFont="1" applyBorder="1" applyAlignment="1">
      <alignment horizontal="center" wrapText="1"/>
    </xf>
    <xf numFmtId="0" fontId="7" fillId="0" borderId="15" xfId="0" applyFont="1" applyBorder="1" applyAlignment="1">
      <alignment horizontal="center" wrapText="1"/>
    </xf>
    <xf numFmtId="0" fontId="3" fillId="0" borderId="0" xfId="0" applyFont="1" applyAlignment="1">
      <alignment horizontal="center"/>
    </xf>
    <xf numFmtId="0" fontId="6" fillId="0" borderId="0" xfId="0" applyFont="1" applyAlignment="1">
      <alignment horizontal="center"/>
    </xf>
    <xf numFmtId="0" fontId="7" fillId="0" borderId="24" xfId="0" applyFont="1" applyBorder="1" applyAlignment="1">
      <alignment horizontal="center" wrapText="1"/>
    </xf>
    <xf numFmtId="0" fontId="7" fillId="0" borderId="25" xfId="0" applyFont="1" applyBorder="1" applyAlignment="1">
      <alignment horizontal="center" wrapText="1"/>
    </xf>
    <xf numFmtId="0" fontId="7" fillId="0" borderId="19" xfId="0" applyFont="1" applyBorder="1" applyAlignment="1">
      <alignment horizontal="center" wrapText="1"/>
    </xf>
    <xf numFmtId="0" fontId="6" fillId="0" borderId="0" xfId="0" applyFont="1" applyAlignment="1">
      <alignment horizontal="center" wrapText="1"/>
    </xf>
    <xf numFmtId="0" fontId="9" fillId="0" borderId="0" xfId="0" applyFont="1" applyAlignment="1">
      <alignment horizontal="center"/>
    </xf>
    <xf numFmtId="0" fontId="13" fillId="0" borderId="24" xfId="0" applyFont="1" applyBorder="1" applyAlignment="1">
      <alignment wrapText="1"/>
    </xf>
    <xf numFmtId="0" fontId="13" fillId="0" borderId="25" xfId="0" applyFont="1" applyBorder="1" applyAlignment="1">
      <alignment wrapText="1"/>
    </xf>
    <xf numFmtId="0" fontId="13" fillId="0" borderId="19" xfId="0" applyFont="1" applyBorder="1" applyAlignment="1">
      <alignment wrapText="1"/>
    </xf>
    <xf numFmtId="0" fontId="9" fillId="0" borderId="0" xfId="0" applyFont="1" applyBorder="1" applyAlignment="1">
      <alignment horizontal="center"/>
    </xf>
    <xf numFmtId="0" fontId="0" fillId="0" borderId="30" xfId="0" applyBorder="1" applyAlignment="1">
      <alignment wrapText="1"/>
    </xf>
    <xf numFmtId="0" fontId="0" fillId="0" borderId="21" xfId="0" applyBorder="1" applyAlignment="1">
      <alignment wrapText="1"/>
    </xf>
    <xf numFmtId="0" fontId="0" fillId="0" borderId="31" xfId="0" applyBorder="1" applyAlignment="1">
      <alignment wrapText="1"/>
    </xf>
    <xf numFmtId="0" fontId="0" fillId="4" borderId="22" xfId="0" applyFill="1" applyBorder="1" applyAlignment="1">
      <alignment wrapText="1"/>
    </xf>
    <xf numFmtId="0" fontId="0" fillId="4" borderId="35" xfId="0" applyFill="1" applyBorder="1" applyAlignment="1">
      <alignment wrapText="1"/>
    </xf>
    <xf numFmtId="0" fontId="0" fillId="4" borderId="32" xfId="0" applyFill="1" applyBorder="1" applyAlignment="1">
      <alignment wrapText="1"/>
    </xf>
    <xf numFmtId="0" fontId="10" fillId="2" borderId="28" xfId="0" applyFont="1" applyFill="1" applyBorder="1" applyAlignment="1">
      <alignment horizontal="center"/>
    </xf>
    <xf numFmtId="0" fontId="10" fillId="2" borderId="34" xfId="0" applyFont="1" applyFill="1" applyBorder="1" applyAlignment="1">
      <alignment horizontal="center"/>
    </xf>
    <xf numFmtId="0" fontId="10" fillId="2" borderId="29" xfId="0" applyFont="1" applyFill="1" applyBorder="1" applyAlignment="1">
      <alignment horizontal="center"/>
    </xf>
    <xf numFmtId="0" fontId="0" fillId="4" borderId="30" xfId="0" applyFill="1" applyBorder="1" applyAlignment="1">
      <alignment wrapText="1"/>
    </xf>
    <xf numFmtId="0" fontId="0" fillId="4" borderId="21" xfId="0" applyFill="1" applyBorder="1" applyAlignment="1">
      <alignment wrapText="1"/>
    </xf>
    <xf numFmtId="0" fontId="0" fillId="4" borderId="31" xfId="0" applyFill="1" applyBorder="1" applyAlignment="1">
      <alignment wrapText="1"/>
    </xf>
    <xf numFmtId="0" fontId="9" fillId="0" borderId="24" xfId="0" applyFont="1" applyBorder="1" applyAlignment="1"/>
    <xf numFmtId="0" fontId="9" fillId="0" borderId="19" xfId="0" applyFont="1" applyBorder="1" applyAlignment="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tabSelected="1" workbookViewId="0">
      <selection activeCell="N20" sqref="N20"/>
    </sheetView>
  </sheetViews>
  <sheetFormatPr defaultRowHeight="15" x14ac:dyDescent="0.25"/>
  <cols>
    <col min="7" max="7" width="16.85546875" customWidth="1"/>
  </cols>
  <sheetData>
    <row r="2" spans="1:10" ht="18.75" x14ac:dyDescent="0.3">
      <c r="A2" s="113" t="s">
        <v>83</v>
      </c>
    </row>
    <row r="3" spans="1:10" ht="15.75" thickBot="1" x14ac:dyDescent="0.3"/>
    <row r="4" spans="1:10" x14ac:dyDescent="0.25">
      <c r="E4" s="116" t="s">
        <v>84</v>
      </c>
      <c r="F4" s="117"/>
      <c r="G4" s="118"/>
    </row>
    <row r="5" spans="1:10" x14ac:dyDescent="0.25">
      <c r="E5" s="119"/>
      <c r="F5" s="120"/>
      <c r="G5" s="121"/>
    </row>
    <row r="6" spans="1:10" x14ac:dyDescent="0.25">
      <c r="E6" s="119"/>
      <c r="F6" s="120"/>
      <c r="G6" s="121"/>
    </row>
    <row r="7" spans="1:10" x14ac:dyDescent="0.25">
      <c r="E7" s="119"/>
      <c r="F7" s="120"/>
      <c r="G7" s="121"/>
    </row>
    <row r="8" spans="1:10" x14ac:dyDescent="0.25">
      <c r="E8" s="119"/>
      <c r="F8" s="120"/>
      <c r="G8" s="121"/>
    </row>
    <row r="9" spans="1:10" ht="31.5" customHeight="1" thickBot="1" x14ac:dyDescent="0.3">
      <c r="E9" s="122"/>
      <c r="F9" s="123"/>
      <c r="G9" s="124"/>
    </row>
    <row r="10" spans="1:10" ht="15.75" thickBot="1" x14ac:dyDescent="0.3"/>
    <row r="11" spans="1:10" x14ac:dyDescent="0.25">
      <c r="B11" s="125" t="s">
        <v>0</v>
      </c>
      <c r="C11" s="126"/>
      <c r="D11" s="126"/>
      <c r="E11" s="126"/>
      <c r="F11" s="126"/>
      <c r="G11" s="126"/>
      <c r="H11" s="126"/>
      <c r="I11" s="126"/>
      <c r="J11" s="127"/>
    </row>
    <row r="12" spans="1:10" x14ac:dyDescent="0.25">
      <c r="B12" s="128"/>
      <c r="C12" s="129"/>
      <c r="D12" s="129"/>
      <c r="E12" s="129"/>
      <c r="F12" s="129"/>
      <c r="G12" s="129"/>
      <c r="H12" s="129"/>
      <c r="I12" s="129"/>
      <c r="J12" s="130"/>
    </row>
    <row r="13" spans="1:10" x14ac:dyDescent="0.25">
      <c r="B13" s="128"/>
      <c r="C13" s="129"/>
      <c r="D13" s="129"/>
      <c r="E13" s="129"/>
      <c r="F13" s="129"/>
      <c r="G13" s="129"/>
      <c r="H13" s="129"/>
      <c r="I13" s="129"/>
      <c r="J13" s="130"/>
    </row>
    <row r="14" spans="1:10" x14ac:dyDescent="0.25">
      <c r="B14" s="128"/>
      <c r="C14" s="129"/>
      <c r="D14" s="129"/>
      <c r="E14" s="129"/>
      <c r="F14" s="129"/>
      <c r="G14" s="129"/>
      <c r="H14" s="129"/>
      <c r="I14" s="129"/>
      <c r="J14" s="130"/>
    </row>
    <row r="15" spans="1:10" x14ac:dyDescent="0.25">
      <c r="B15" s="128"/>
      <c r="C15" s="129"/>
      <c r="D15" s="129"/>
      <c r="E15" s="129"/>
      <c r="F15" s="129"/>
      <c r="G15" s="129"/>
      <c r="H15" s="129"/>
      <c r="I15" s="129"/>
      <c r="J15" s="130"/>
    </row>
    <row r="16" spans="1:10" ht="15.75" thickBot="1" x14ac:dyDescent="0.3">
      <c r="B16" s="131"/>
      <c r="C16" s="132"/>
      <c r="D16" s="132"/>
      <c r="E16" s="132"/>
      <c r="F16" s="132"/>
      <c r="G16" s="132"/>
      <c r="H16" s="132"/>
      <c r="I16" s="132"/>
      <c r="J16" s="133"/>
    </row>
    <row r="17" spans="2:10" ht="15.75" thickBot="1" x14ac:dyDescent="0.3"/>
    <row r="18" spans="2:10" x14ac:dyDescent="0.25">
      <c r="B18" s="125" t="s">
        <v>1</v>
      </c>
      <c r="C18" s="126"/>
      <c r="D18" s="126"/>
      <c r="E18" s="126"/>
      <c r="F18" s="126"/>
      <c r="G18" s="126"/>
      <c r="H18" s="126"/>
      <c r="I18" s="126"/>
      <c r="J18" s="127"/>
    </row>
    <row r="19" spans="2:10" x14ac:dyDescent="0.25">
      <c r="B19" s="128"/>
      <c r="C19" s="129"/>
      <c r="D19" s="129"/>
      <c r="E19" s="129"/>
      <c r="F19" s="129"/>
      <c r="G19" s="129"/>
      <c r="H19" s="129"/>
      <c r="I19" s="129"/>
      <c r="J19" s="130"/>
    </row>
    <row r="20" spans="2:10" x14ac:dyDescent="0.25">
      <c r="B20" s="128"/>
      <c r="C20" s="129"/>
      <c r="D20" s="129"/>
      <c r="E20" s="129"/>
      <c r="F20" s="129"/>
      <c r="G20" s="129"/>
      <c r="H20" s="129"/>
      <c r="I20" s="129"/>
      <c r="J20" s="130"/>
    </row>
    <row r="21" spans="2:10" x14ac:dyDescent="0.25">
      <c r="B21" s="128"/>
      <c r="C21" s="129"/>
      <c r="D21" s="129"/>
      <c r="E21" s="129"/>
      <c r="F21" s="129"/>
      <c r="G21" s="129"/>
      <c r="H21" s="129"/>
      <c r="I21" s="129"/>
      <c r="J21" s="130"/>
    </row>
    <row r="22" spans="2:10" x14ac:dyDescent="0.25">
      <c r="B22" s="128"/>
      <c r="C22" s="129"/>
      <c r="D22" s="129"/>
      <c r="E22" s="129"/>
      <c r="F22" s="129"/>
      <c r="G22" s="129"/>
      <c r="H22" s="129"/>
      <c r="I22" s="129"/>
      <c r="J22" s="130"/>
    </row>
    <row r="23" spans="2:10" x14ac:dyDescent="0.25">
      <c r="B23" s="128"/>
      <c r="C23" s="129"/>
      <c r="D23" s="129"/>
      <c r="E23" s="129"/>
      <c r="F23" s="129"/>
      <c r="G23" s="129"/>
      <c r="H23" s="129"/>
      <c r="I23" s="129"/>
      <c r="J23" s="130"/>
    </row>
    <row r="24" spans="2:10" x14ac:dyDescent="0.25">
      <c r="B24" s="128"/>
      <c r="C24" s="129"/>
      <c r="D24" s="129"/>
      <c r="E24" s="129"/>
      <c r="F24" s="129"/>
      <c r="G24" s="129"/>
      <c r="H24" s="129"/>
      <c r="I24" s="129"/>
      <c r="J24" s="130"/>
    </row>
    <row r="25" spans="2:10" ht="15.75" thickBot="1" x14ac:dyDescent="0.3">
      <c r="B25" s="131"/>
      <c r="C25" s="132"/>
      <c r="D25" s="132"/>
      <c r="E25" s="132"/>
      <c r="F25" s="132"/>
      <c r="G25" s="132"/>
      <c r="H25" s="132"/>
      <c r="I25" s="132"/>
      <c r="J25" s="133"/>
    </row>
    <row r="26" spans="2:10" ht="15.75" thickBot="1" x14ac:dyDescent="0.3">
      <c r="B26" s="114"/>
      <c r="C26" s="114"/>
      <c r="D26" s="114"/>
      <c r="E26" s="114"/>
      <c r="F26" s="114"/>
      <c r="G26" s="114"/>
      <c r="H26" s="114"/>
      <c r="I26" s="114"/>
      <c r="J26" s="114"/>
    </row>
    <row r="27" spans="2:10" x14ac:dyDescent="0.25">
      <c r="B27" s="125" t="s">
        <v>2</v>
      </c>
      <c r="C27" s="126"/>
      <c r="D27" s="126"/>
      <c r="E27" s="126"/>
      <c r="F27" s="126"/>
      <c r="G27" s="126"/>
      <c r="H27" s="126"/>
      <c r="I27" s="126"/>
      <c r="J27" s="127"/>
    </row>
    <row r="28" spans="2:10" x14ac:dyDescent="0.25">
      <c r="B28" s="128"/>
      <c r="C28" s="129"/>
      <c r="D28" s="129"/>
      <c r="E28" s="129"/>
      <c r="F28" s="129"/>
      <c r="G28" s="129"/>
      <c r="H28" s="129"/>
      <c r="I28" s="129"/>
      <c r="J28" s="130"/>
    </row>
    <row r="29" spans="2:10" x14ac:dyDescent="0.25">
      <c r="B29" s="128"/>
      <c r="C29" s="129"/>
      <c r="D29" s="129"/>
      <c r="E29" s="129"/>
      <c r="F29" s="129"/>
      <c r="G29" s="129"/>
      <c r="H29" s="129"/>
      <c r="I29" s="129"/>
      <c r="J29" s="130"/>
    </row>
    <row r="30" spans="2:10" x14ac:dyDescent="0.25">
      <c r="B30" s="128"/>
      <c r="C30" s="129"/>
      <c r="D30" s="129"/>
      <c r="E30" s="129"/>
      <c r="F30" s="129"/>
      <c r="G30" s="129"/>
      <c r="H30" s="129"/>
      <c r="I30" s="129"/>
      <c r="J30" s="130"/>
    </row>
    <row r="31" spans="2:10" ht="15.75" thickBot="1" x14ac:dyDescent="0.3">
      <c r="B31" s="131"/>
      <c r="C31" s="132"/>
      <c r="D31" s="132"/>
      <c r="E31" s="132"/>
      <c r="F31" s="132"/>
      <c r="G31" s="132"/>
      <c r="H31" s="132"/>
      <c r="I31" s="132"/>
      <c r="J31" s="133"/>
    </row>
    <row r="32" spans="2:10" ht="15.75" thickBot="1" x14ac:dyDescent="0.3">
      <c r="B32" s="115"/>
      <c r="C32" s="115"/>
      <c r="D32" s="115"/>
      <c r="E32" s="115"/>
      <c r="F32" s="115"/>
      <c r="G32" s="115"/>
      <c r="H32" s="115"/>
      <c r="I32" s="115"/>
      <c r="J32" s="115"/>
    </row>
    <row r="33" spans="2:10" x14ac:dyDescent="0.25">
      <c r="B33" s="125" t="s">
        <v>3</v>
      </c>
      <c r="C33" s="126"/>
      <c r="D33" s="126"/>
      <c r="E33" s="126"/>
      <c r="F33" s="126"/>
      <c r="G33" s="126"/>
      <c r="H33" s="126"/>
      <c r="I33" s="126"/>
      <c r="J33" s="127"/>
    </row>
    <row r="34" spans="2:10" x14ac:dyDescent="0.25">
      <c r="B34" s="128"/>
      <c r="C34" s="129"/>
      <c r="D34" s="129"/>
      <c r="E34" s="129"/>
      <c r="F34" s="129"/>
      <c r="G34" s="129"/>
      <c r="H34" s="129"/>
      <c r="I34" s="129"/>
      <c r="J34" s="130"/>
    </row>
    <row r="35" spans="2:10" x14ac:dyDescent="0.25">
      <c r="B35" s="128"/>
      <c r="C35" s="129"/>
      <c r="D35" s="129"/>
      <c r="E35" s="129"/>
      <c r="F35" s="129"/>
      <c r="G35" s="129"/>
      <c r="H35" s="129"/>
      <c r="I35" s="129"/>
      <c r="J35" s="130"/>
    </row>
    <row r="36" spans="2:10" x14ac:dyDescent="0.25">
      <c r="B36" s="128"/>
      <c r="C36" s="129"/>
      <c r="D36" s="129"/>
      <c r="E36" s="129"/>
      <c r="F36" s="129"/>
      <c r="G36" s="129"/>
      <c r="H36" s="129"/>
      <c r="I36" s="129"/>
      <c r="J36" s="130"/>
    </row>
    <row r="37" spans="2:10" ht="15.75" thickBot="1" x14ac:dyDescent="0.3">
      <c r="B37" s="131"/>
      <c r="C37" s="132"/>
      <c r="D37" s="132"/>
      <c r="E37" s="132"/>
      <c r="F37" s="132"/>
      <c r="G37" s="132"/>
      <c r="H37" s="132"/>
      <c r="I37" s="132"/>
      <c r="J37" s="133"/>
    </row>
    <row r="38" spans="2:10" ht="15.75" thickBot="1" x14ac:dyDescent="0.3"/>
    <row r="39" spans="2:10" x14ac:dyDescent="0.25">
      <c r="B39" s="125" t="s">
        <v>71</v>
      </c>
      <c r="C39" s="126"/>
      <c r="D39" s="126"/>
      <c r="E39" s="126"/>
      <c r="F39" s="126"/>
      <c r="G39" s="126"/>
      <c r="H39" s="126"/>
      <c r="I39" s="126"/>
      <c r="J39" s="127"/>
    </row>
    <row r="40" spans="2:10" x14ac:dyDescent="0.25">
      <c r="B40" s="128"/>
      <c r="C40" s="129"/>
      <c r="D40" s="129"/>
      <c r="E40" s="129"/>
      <c r="F40" s="129"/>
      <c r="G40" s="129"/>
      <c r="H40" s="129"/>
      <c r="I40" s="129"/>
      <c r="J40" s="130"/>
    </row>
    <row r="41" spans="2:10" x14ac:dyDescent="0.25">
      <c r="B41" s="128"/>
      <c r="C41" s="129"/>
      <c r="D41" s="129"/>
      <c r="E41" s="129"/>
      <c r="F41" s="129"/>
      <c r="G41" s="129"/>
      <c r="H41" s="129"/>
      <c r="I41" s="129"/>
      <c r="J41" s="130"/>
    </row>
    <row r="42" spans="2:10" ht="15.75" thickBot="1" x14ac:dyDescent="0.3">
      <c r="B42" s="131"/>
      <c r="C42" s="132"/>
      <c r="D42" s="132"/>
      <c r="E42" s="132"/>
      <c r="F42" s="132"/>
      <c r="G42" s="132"/>
      <c r="H42" s="132"/>
      <c r="I42" s="132"/>
      <c r="J42" s="133"/>
    </row>
  </sheetData>
  <mergeCells count="6">
    <mergeCell ref="E4:G9"/>
    <mergeCell ref="B11:J16"/>
    <mergeCell ref="B18:J25"/>
    <mergeCell ref="B33:J37"/>
    <mergeCell ref="B39:J42"/>
    <mergeCell ref="B27:J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82"/>
  <sheetViews>
    <sheetView topLeftCell="A43" zoomScale="70" zoomScaleNormal="70" workbookViewId="0">
      <selection activeCell="R17" sqref="R17"/>
    </sheetView>
  </sheetViews>
  <sheetFormatPr defaultRowHeight="15" x14ac:dyDescent="0.25"/>
  <cols>
    <col min="1" max="1" width="5" customWidth="1"/>
    <col min="2" max="2" width="46.85546875" bestFit="1" customWidth="1"/>
    <col min="4" max="4" width="17.140625" bestFit="1" customWidth="1"/>
    <col min="5" max="5" width="18.140625" bestFit="1" customWidth="1"/>
    <col min="6" max="6" width="17.140625" customWidth="1"/>
    <col min="8" max="8" width="41.85546875" customWidth="1"/>
    <col min="9" max="9" width="11.28515625" customWidth="1"/>
    <col min="10" max="10" width="11.85546875" customWidth="1"/>
    <col min="12" max="12" width="41.85546875" customWidth="1"/>
    <col min="13" max="13" width="11.28515625" customWidth="1"/>
    <col min="14" max="14" width="11.85546875" customWidth="1"/>
  </cols>
  <sheetData>
    <row r="1" spans="2:14" ht="32.25" thickBot="1" x14ac:dyDescent="0.55000000000000004">
      <c r="B1" s="144" t="s">
        <v>4</v>
      </c>
      <c r="C1" s="144"/>
      <c r="D1" s="144"/>
      <c r="E1" s="144"/>
      <c r="F1" s="144"/>
      <c r="H1" s="48" t="s">
        <v>5</v>
      </c>
      <c r="I1" s="48"/>
      <c r="J1" s="48"/>
      <c r="K1" s="48"/>
      <c r="L1" s="48"/>
      <c r="M1" s="48"/>
      <c r="N1" s="48"/>
    </row>
    <row r="2" spans="2:14" x14ac:dyDescent="0.25">
      <c r="B2" s="145" t="s">
        <v>72</v>
      </c>
      <c r="C2" s="146"/>
      <c r="D2" s="146"/>
      <c r="E2" s="146"/>
      <c r="F2" s="147"/>
      <c r="H2" s="151" t="s">
        <v>6</v>
      </c>
      <c r="I2" s="152"/>
      <c r="J2" s="152"/>
      <c r="K2" s="152"/>
      <c r="L2" s="152"/>
      <c r="M2" s="152"/>
      <c r="N2" s="153"/>
    </row>
    <row r="3" spans="2:14" ht="45.75" customHeight="1" thickBot="1" x14ac:dyDescent="0.3">
      <c r="B3" s="148"/>
      <c r="C3" s="149"/>
      <c r="D3" s="149"/>
      <c r="E3" s="149"/>
      <c r="F3" s="150"/>
      <c r="H3" s="154"/>
      <c r="I3" s="155"/>
      <c r="J3" s="155"/>
      <c r="K3" s="155"/>
      <c r="L3" s="155"/>
      <c r="M3" s="155"/>
      <c r="N3" s="156"/>
    </row>
    <row r="4" spans="2:14" ht="15.75" x14ac:dyDescent="0.25">
      <c r="B4" s="54"/>
      <c r="C4" s="54"/>
      <c r="D4" s="54"/>
      <c r="E4" s="54"/>
      <c r="F4" s="54"/>
      <c r="H4" s="55"/>
      <c r="I4" s="55"/>
      <c r="J4" s="55"/>
      <c r="K4" s="55"/>
      <c r="L4" s="55"/>
      <c r="M4" s="55"/>
      <c r="N4" s="55"/>
    </row>
    <row r="5" spans="2:14" ht="15.75" thickBot="1" x14ac:dyDescent="0.3"/>
    <row r="6" spans="2:14" ht="24" thickBot="1" x14ac:dyDescent="0.4">
      <c r="B6" s="134" t="s">
        <v>7</v>
      </c>
      <c r="C6" s="135"/>
      <c r="D6" s="135"/>
      <c r="E6" s="92"/>
      <c r="F6" s="56"/>
      <c r="H6" s="136">
        <v>2021</v>
      </c>
      <c r="I6" s="137"/>
      <c r="J6" s="138"/>
      <c r="L6" s="136">
        <v>2021</v>
      </c>
      <c r="M6" s="137"/>
      <c r="N6" s="138"/>
    </row>
    <row r="7" spans="2:14" ht="30.75" thickBot="1" x14ac:dyDescent="0.4">
      <c r="B7" s="1" t="s">
        <v>8</v>
      </c>
      <c r="C7" s="1" t="s">
        <v>9</v>
      </c>
      <c r="D7" s="15" t="s">
        <v>10</v>
      </c>
      <c r="E7" s="19" t="s">
        <v>11</v>
      </c>
      <c r="F7" s="16" t="s">
        <v>12</v>
      </c>
      <c r="H7" s="139" t="s">
        <v>13</v>
      </c>
      <c r="I7" s="140"/>
      <c r="J7" s="141"/>
      <c r="L7" s="139" t="s">
        <v>14</v>
      </c>
      <c r="M7" s="140"/>
      <c r="N7" s="141"/>
    </row>
    <row r="8" spans="2:14" ht="15.75" thickBot="1" x14ac:dyDescent="0.3">
      <c r="B8" s="3" t="s">
        <v>13</v>
      </c>
      <c r="C8" s="4" t="s">
        <v>15</v>
      </c>
      <c r="D8" s="103">
        <v>1227000</v>
      </c>
      <c r="E8" s="20">
        <f>J13</f>
        <v>1.9100000000000001</v>
      </c>
      <c r="F8" s="17">
        <f>D8*E8</f>
        <v>2343570</v>
      </c>
      <c r="H8" s="9" t="s">
        <v>16</v>
      </c>
      <c r="I8" s="9" t="s">
        <v>9</v>
      </c>
      <c r="J8" s="9" t="s">
        <v>17</v>
      </c>
      <c r="L8" s="9" t="s">
        <v>16</v>
      </c>
      <c r="M8" s="9" t="s">
        <v>9</v>
      </c>
      <c r="N8" s="9" t="s">
        <v>17</v>
      </c>
    </row>
    <row r="9" spans="2:14" ht="15.75" thickBot="1" x14ac:dyDescent="0.3">
      <c r="B9" s="7" t="s">
        <v>18</v>
      </c>
      <c r="C9" s="8" t="s">
        <v>15</v>
      </c>
      <c r="D9" s="104">
        <v>41000</v>
      </c>
      <c r="E9" s="21">
        <f>N13</f>
        <v>0.99</v>
      </c>
      <c r="F9" s="18">
        <f>D9*E9</f>
        <v>40590</v>
      </c>
      <c r="H9" s="52" t="s">
        <v>19</v>
      </c>
      <c r="I9" s="52" t="s">
        <v>20</v>
      </c>
      <c r="J9" s="53">
        <v>0.3</v>
      </c>
      <c r="L9" s="52" t="s">
        <v>19</v>
      </c>
      <c r="M9" s="52" t="s">
        <v>20</v>
      </c>
      <c r="N9" s="53">
        <v>0.3</v>
      </c>
    </row>
    <row r="10" spans="2:14" ht="15.75" thickBot="1" x14ac:dyDescent="0.3">
      <c r="F10" s="22">
        <f>SUM(F8:F9)</f>
        <v>2384160</v>
      </c>
      <c r="H10" s="49" t="s">
        <v>21</v>
      </c>
      <c r="I10" s="49" t="s">
        <v>20</v>
      </c>
      <c r="J10" s="110">
        <v>1.61</v>
      </c>
      <c r="L10" s="49" t="s">
        <v>21</v>
      </c>
      <c r="M10" s="49" t="s">
        <v>20</v>
      </c>
      <c r="N10" s="50">
        <v>0.69</v>
      </c>
    </row>
    <row r="11" spans="2:14" x14ac:dyDescent="0.25">
      <c r="H11" s="49" t="s">
        <v>22</v>
      </c>
      <c r="I11" s="49" t="s">
        <v>20</v>
      </c>
      <c r="J11" s="51"/>
      <c r="L11" s="49" t="s">
        <v>23</v>
      </c>
      <c r="M11" s="49" t="s">
        <v>20</v>
      </c>
      <c r="N11" s="51"/>
    </row>
    <row r="12" spans="2:14" ht="15.75" thickBot="1" x14ac:dyDescent="0.3">
      <c r="H12" s="49" t="s">
        <v>24</v>
      </c>
      <c r="I12" s="49" t="s">
        <v>20</v>
      </c>
      <c r="J12" s="50"/>
      <c r="L12" s="49" t="s">
        <v>24</v>
      </c>
      <c r="M12" s="52" t="s">
        <v>20</v>
      </c>
      <c r="N12" s="53"/>
    </row>
    <row r="13" spans="2:14" ht="15.75" thickBot="1" x14ac:dyDescent="0.3">
      <c r="H13" s="12" t="s">
        <v>25</v>
      </c>
      <c r="I13" s="14"/>
      <c r="J13" s="13">
        <f>SUM(J9:J12)</f>
        <v>1.9100000000000001</v>
      </c>
      <c r="L13" s="12" t="s">
        <v>25</v>
      </c>
      <c r="M13" s="14"/>
      <c r="N13" s="13">
        <f>SUM(N9:N12)</f>
        <v>0.99</v>
      </c>
    </row>
    <row r="15" spans="2:14" ht="15.75" thickBot="1" x14ac:dyDescent="0.3"/>
    <row r="16" spans="2:14" ht="24" thickBot="1" x14ac:dyDescent="0.4">
      <c r="B16" s="91" t="s">
        <v>26</v>
      </c>
      <c r="C16" s="92"/>
      <c r="D16" s="92"/>
      <c r="E16" s="92"/>
      <c r="F16" s="56"/>
      <c r="H16" s="136">
        <v>2022</v>
      </c>
      <c r="I16" s="137"/>
      <c r="J16" s="138"/>
      <c r="L16" s="136">
        <v>2022</v>
      </c>
      <c r="M16" s="137"/>
      <c r="N16" s="138"/>
    </row>
    <row r="17" spans="2:14" ht="30.75" thickBot="1" x14ac:dyDescent="0.4">
      <c r="B17" s="1" t="s">
        <v>8</v>
      </c>
      <c r="C17" s="1" t="s">
        <v>9</v>
      </c>
      <c r="D17" s="2" t="s">
        <v>10</v>
      </c>
      <c r="E17" s="16" t="s">
        <v>11</v>
      </c>
      <c r="F17" s="16" t="s">
        <v>12</v>
      </c>
      <c r="H17" s="139" t="s">
        <v>13</v>
      </c>
      <c r="I17" s="140"/>
      <c r="J17" s="141"/>
      <c r="L17" s="139" t="s">
        <v>14</v>
      </c>
      <c r="M17" s="140"/>
      <c r="N17" s="141"/>
    </row>
    <row r="18" spans="2:14" ht="15.75" thickBot="1" x14ac:dyDescent="0.3">
      <c r="B18" s="3" t="s">
        <v>13</v>
      </c>
      <c r="C18" s="4" t="s">
        <v>15</v>
      </c>
      <c r="D18" s="103">
        <v>1787000</v>
      </c>
      <c r="E18" s="17">
        <f>J23</f>
        <v>1.9100000000000001</v>
      </c>
      <c r="F18" s="17">
        <f>D18*E18</f>
        <v>3413170.0000000005</v>
      </c>
      <c r="H18" s="9" t="s">
        <v>16</v>
      </c>
      <c r="I18" s="9" t="s">
        <v>9</v>
      </c>
      <c r="J18" s="9" t="s">
        <v>17</v>
      </c>
      <c r="L18" s="9" t="s">
        <v>16</v>
      </c>
      <c r="M18" s="9" t="s">
        <v>9</v>
      </c>
      <c r="N18" s="9" t="s">
        <v>17</v>
      </c>
    </row>
    <row r="19" spans="2:14" ht="15.75" thickBot="1" x14ac:dyDescent="0.3">
      <c r="B19" s="7" t="s">
        <v>18</v>
      </c>
      <c r="C19" s="8" t="s">
        <v>15</v>
      </c>
      <c r="D19" s="104">
        <v>156000</v>
      </c>
      <c r="E19" s="18">
        <f>N23</f>
        <v>0.99</v>
      </c>
      <c r="F19" s="18">
        <f>D19*E19</f>
        <v>154440</v>
      </c>
      <c r="H19" s="52" t="s">
        <v>19</v>
      </c>
      <c r="I19" s="52" t="s">
        <v>20</v>
      </c>
      <c r="J19" s="53">
        <f>J9</f>
        <v>0.3</v>
      </c>
      <c r="L19" s="52" t="s">
        <v>19</v>
      </c>
      <c r="M19" s="108">
        <f>N9</f>
        <v>0.3</v>
      </c>
      <c r="N19" s="53">
        <f>N9</f>
        <v>0.3</v>
      </c>
    </row>
    <row r="20" spans="2:14" ht="15.75" thickBot="1" x14ac:dyDescent="0.3">
      <c r="F20" s="22">
        <f>SUM(F18:F19)</f>
        <v>3567610.0000000005</v>
      </c>
      <c r="H20" s="49" t="s">
        <v>21</v>
      </c>
      <c r="I20" s="49" t="s">
        <v>20</v>
      </c>
      <c r="J20" s="50">
        <f>J10</f>
        <v>1.61</v>
      </c>
      <c r="L20" s="49" t="s">
        <v>21</v>
      </c>
      <c r="M20" s="49" t="s">
        <v>20</v>
      </c>
      <c r="N20" s="50">
        <f>N10</f>
        <v>0.69</v>
      </c>
    </row>
    <row r="21" spans="2:14" x14ac:dyDescent="0.25">
      <c r="H21" s="49" t="s">
        <v>22</v>
      </c>
      <c r="I21" s="49" t="s">
        <v>20</v>
      </c>
      <c r="J21" s="51"/>
      <c r="L21" s="49" t="s">
        <v>22</v>
      </c>
      <c r="M21" s="49" t="s">
        <v>20</v>
      </c>
      <c r="N21" s="51"/>
    </row>
    <row r="22" spans="2:14" ht="15.75" thickBot="1" x14ac:dyDescent="0.3">
      <c r="H22" s="49" t="s">
        <v>24</v>
      </c>
      <c r="I22" s="49" t="s">
        <v>20</v>
      </c>
      <c r="J22" s="50"/>
      <c r="L22" s="49" t="s">
        <v>24</v>
      </c>
      <c r="M22" s="49" t="s">
        <v>20</v>
      </c>
      <c r="N22" s="50"/>
    </row>
    <row r="23" spans="2:14" ht="15.75" thickBot="1" x14ac:dyDescent="0.3">
      <c r="H23" s="12" t="s">
        <v>25</v>
      </c>
      <c r="I23" s="14"/>
      <c r="J23" s="13">
        <f>SUM(J19:J22)</f>
        <v>1.9100000000000001</v>
      </c>
      <c r="L23" s="12" t="s">
        <v>25</v>
      </c>
      <c r="M23" s="14"/>
      <c r="N23" s="13">
        <f>SUM(N19:N22)</f>
        <v>0.99</v>
      </c>
    </row>
    <row r="25" spans="2:14" ht="15.75" thickBot="1" x14ac:dyDescent="0.3"/>
    <row r="26" spans="2:14" ht="24" thickBot="1" x14ac:dyDescent="0.4">
      <c r="B26" s="134" t="s">
        <v>27</v>
      </c>
      <c r="C26" s="135"/>
      <c r="D26" s="135"/>
      <c r="E26" s="92"/>
      <c r="F26" s="56"/>
      <c r="H26" s="136">
        <v>2023</v>
      </c>
      <c r="I26" s="137"/>
      <c r="J26" s="138"/>
      <c r="L26" s="136">
        <v>2023</v>
      </c>
      <c r="M26" s="137"/>
      <c r="N26" s="138"/>
    </row>
    <row r="27" spans="2:14" ht="30.75" thickBot="1" x14ac:dyDescent="0.4">
      <c r="B27" s="1" t="s">
        <v>8</v>
      </c>
      <c r="C27" s="1" t="s">
        <v>9</v>
      </c>
      <c r="D27" s="2" t="s">
        <v>10</v>
      </c>
      <c r="E27" s="16" t="s">
        <v>11</v>
      </c>
      <c r="F27" s="16" t="s">
        <v>12</v>
      </c>
      <c r="H27" s="139" t="s">
        <v>13</v>
      </c>
      <c r="I27" s="140"/>
      <c r="J27" s="141"/>
      <c r="L27" s="139" t="s">
        <v>14</v>
      </c>
      <c r="M27" s="140"/>
      <c r="N27" s="141"/>
    </row>
    <row r="28" spans="2:14" ht="15.75" thickBot="1" x14ac:dyDescent="0.3">
      <c r="B28" s="3" t="s">
        <v>13</v>
      </c>
      <c r="C28" s="4" t="s">
        <v>15</v>
      </c>
      <c r="D28" s="103">
        <v>1473000</v>
      </c>
      <c r="E28" s="17">
        <f>J33</f>
        <v>1.9100000000000001</v>
      </c>
      <c r="F28" s="17">
        <f>D28*E28</f>
        <v>2813430</v>
      </c>
      <c r="H28" s="9" t="s">
        <v>16</v>
      </c>
      <c r="I28" s="9" t="s">
        <v>9</v>
      </c>
      <c r="J28" s="9" t="s">
        <v>17</v>
      </c>
      <c r="L28" s="9" t="s">
        <v>16</v>
      </c>
      <c r="M28" s="9" t="s">
        <v>9</v>
      </c>
      <c r="N28" s="9" t="s">
        <v>17</v>
      </c>
    </row>
    <row r="29" spans="2:14" ht="15.75" thickBot="1" x14ac:dyDescent="0.3">
      <c r="B29" s="7" t="s">
        <v>18</v>
      </c>
      <c r="C29" s="8" t="s">
        <v>15</v>
      </c>
      <c r="D29" s="104">
        <v>58000</v>
      </c>
      <c r="E29" s="18">
        <f>N33</f>
        <v>0.99</v>
      </c>
      <c r="F29" s="18">
        <f>D29*E29</f>
        <v>57420</v>
      </c>
      <c r="H29" s="52" t="s">
        <v>19</v>
      </c>
      <c r="I29" s="52" t="s">
        <v>20</v>
      </c>
      <c r="J29" s="53">
        <f>J19</f>
        <v>0.3</v>
      </c>
      <c r="L29" s="52" t="s">
        <v>19</v>
      </c>
      <c r="M29" s="52" t="s">
        <v>20</v>
      </c>
      <c r="N29" s="53">
        <f>N19</f>
        <v>0.3</v>
      </c>
    </row>
    <row r="30" spans="2:14" ht="15.75" thickBot="1" x14ac:dyDescent="0.3">
      <c r="F30" s="22">
        <f>SUM(F28:F29)</f>
        <v>2870850</v>
      </c>
      <c r="H30" s="49" t="s">
        <v>21</v>
      </c>
      <c r="I30" s="49" t="s">
        <v>20</v>
      </c>
      <c r="J30" s="50">
        <f>J20</f>
        <v>1.61</v>
      </c>
      <c r="L30" s="49" t="s">
        <v>21</v>
      </c>
      <c r="M30" s="49" t="s">
        <v>20</v>
      </c>
      <c r="N30" s="50">
        <f>N20</f>
        <v>0.69</v>
      </c>
    </row>
    <row r="31" spans="2:14" x14ac:dyDescent="0.25">
      <c r="H31" s="49" t="s">
        <v>22</v>
      </c>
      <c r="I31" s="49" t="s">
        <v>20</v>
      </c>
      <c r="J31" s="51"/>
      <c r="L31" s="49" t="s">
        <v>22</v>
      </c>
      <c r="M31" s="49" t="s">
        <v>20</v>
      </c>
      <c r="N31" s="51"/>
    </row>
    <row r="32" spans="2:14" ht="15.75" thickBot="1" x14ac:dyDescent="0.3">
      <c r="H32" s="49" t="s">
        <v>24</v>
      </c>
      <c r="I32" s="49" t="s">
        <v>20</v>
      </c>
      <c r="J32" s="50"/>
      <c r="L32" s="49" t="s">
        <v>24</v>
      </c>
      <c r="M32" s="49" t="s">
        <v>20</v>
      </c>
      <c r="N32" s="50"/>
    </row>
    <row r="33" spans="2:14" ht="15.75" thickBot="1" x14ac:dyDescent="0.3">
      <c r="H33" s="12" t="s">
        <v>25</v>
      </c>
      <c r="I33" s="14"/>
      <c r="J33" s="13">
        <f>SUM(J29:J32)</f>
        <v>1.9100000000000001</v>
      </c>
      <c r="L33" s="12" t="s">
        <v>25</v>
      </c>
      <c r="M33" s="14"/>
      <c r="N33" s="13">
        <f>SUM(N29:N32)</f>
        <v>0.99</v>
      </c>
    </row>
    <row r="35" spans="2:14" ht="15.75" thickBot="1" x14ac:dyDescent="0.3"/>
    <row r="36" spans="2:14" ht="24" thickBot="1" x14ac:dyDescent="0.4">
      <c r="B36" s="134" t="s">
        <v>28</v>
      </c>
      <c r="C36" s="135"/>
      <c r="D36" s="135"/>
      <c r="E36" s="92"/>
      <c r="F36" s="56"/>
      <c r="H36" s="136">
        <v>2024</v>
      </c>
      <c r="I36" s="137"/>
      <c r="J36" s="138"/>
      <c r="L36" s="136">
        <v>2024</v>
      </c>
      <c r="M36" s="137"/>
      <c r="N36" s="138"/>
    </row>
    <row r="37" spans="2:14" ht="30.75" thickBot="1" x14ac:dyDescent="0.4">
      <c r="B37" s="1" t="s">
        <v>8</v>
      </c>
      <c r="C37" s="1" t="s">
        <v>9</v>
      </c>
      <c r="D37" s="2" t="s">
        <v>10</v>
      </c>
      <c r="E37" s="16" t="s">
        <v>11</v>
      </c>
      <c r="F37" s="16" t="s">
        <v>12</v>
      </c>
      <c r="H37" s="139" t="s">
        <v>13</v>
      </c>
      <c r="I37" s="140"/>
      <c r="J37" s="141"/>
      <c r="L37" s="139" t="s">
        <v>14</v>
      </c>
      <c r="M37" s="140"/>
      <c r="N37" s="141"/>
    </row>
    <row r="38" spans="2:14" ht="15.75" thickBot="1" x14ac:dyDescent="0.3">
      <c r="B38" s="3" t="s">
        <v>13</v>
      </c>
      <c r="C38" s="4" t="s">
        <v>15</v>
      </c>
      <c r="D38" s="103">
        <v>1587000</v>
      </c>
      <c r="E38" s="17">
        <f>J43</f>
        <v>1.9100000000000001</v>
      </c>
      <c r="F38" s="17">
        <f>D38*E38</f>
        <v>3031170</v>
      </c>
      <c r="H38" s="9" t="s">
        <v>16</v>
      </c>
      <c r="I38" s="9" t="s">
        <v>9</v>
      </c>
      <c r="J38" s="9" t="s">
        <v>17</v>
      </c>
      <c r="L38" s="9" t="s">
        <v>16</v>
      </c>
      <c r="M38" s="9" t="s">
        <v>9</v>
      </c>
      <c r="N38" s="9" t="s">
        <v>17</v>
      </c>
    </row>
    <row r="39" spans="2:14" ht="15.75" thickBot="1" x14ac:dyDescent="0.3">
      <c r="B39" s="7" t="s">
        <v>18</v>
      </c>
      <c r="C39" s="8" t="s">
        <v>15</v>
      </c>
      <c r="D39" s="104">
        <v>55000</v>
      </c>
      <c r="E39" s="18">
        <f>N43</f>
        <v>0.99</v>
      </c>
      <c r="F39" s="18">
        <f>D39*E39</f>
        <v>54450</v>
      </c>
      <c r="H39" s="52" t="s">
        <v>19</v>
      </c>
      <c r="I39" s="52" t="s">
        <v>20</v>
      </c>
      <c r="J39" s="53">
        <f>J29</f>
        <v>0.3</v>
      </c>
      <c r="L39" s="52" t="s">
        <v>19</v>
      </c>
      <c r="M39" s="52" t="s">
        <v>20</v>
      </c>
      <c r="N39" s="53">
        <v>0.3</v>
      </c>
    </row>
    <row r="40" spans="2:14" ht="15.75" thickBot="1" x14ac:dyDescent="0.3">
      <c r="F40" s="22">
        <f>SUM(F38:F39)</f>
        <v>3085620</v>
      </c>
      <c r="H40" s="49" t="s">
        <v>21</v>
      </c>
      <c r="I40" s="49" t="s">
        <v>20</v>
      </c>
      <c r="J40" s="50">
        <v>1.61</v>
      </c>
      <c r="L40" s="49" t="s">
        <v>21</v>
      </c>
      <c r="M40" s="49" t="s">
        <v>20</v>
      </c>
      <c r="N40" s="50">
        <f>N30</f>
        <v>0.69</v>
      </c>
    </row>
    <row r="41" spans="2:14" x14ac:dyDescent="0.25">
      <c r="H41" s="49" t="s">
        <v>22</v>
      </c>
      <c r="I41" s="49" t="s">
        <v>20</v>
      </c>
      <c r="J41" s="51"/>
      <c r="L41" s="49" t="s">
        <v>22</v>
      </c>
      <c r="M41" s="49" t="s">
        <v>20</v>
      </c>
      <c r="N41" s="51"/>
    </row>
    <row r="42" spans="2:14" ht="15.75" thickBot="1" x14ac:dyDescent="0.3">
      <c r="H42" s="49" t="s">
        <v>24</v>
      </c>
      <c r="I42" s="49" t="s">
        <v>20</v>
      </c>
      <c r="J42" s="50"/>
      <c r="L42" s="49" t="s">
        <v>24</v>
      </c>
      <c r="M42" s="49" t="s">
        <v>20</v>
      </c>
      <c r="N42" s="50"/>
    </row>
    <row r="43" spans="2:14" ht="15.75" thickBot="1" x14ac:dyDescent="0.3">
      <c r="H43" s="12" t="s">
        <v>25</v>
      </c>
      <c r="I43" s="14"/>
      <c r="J43" s="13">
        <f>SUM(J39:J42)</f>
        <v>1.9100000000000001</v>
      </c>
      <c r="L43" s="12" t="s">
        <v>25</v>
      </c>
      <c r="M43" s="14"/>
      <c r="N43" s="13">
        <f>SUM(N39:N42)</f>
        <v>0.99</v>
      </c>
    </row>
    <row r="46" spans="2:14" ht="15.75" thickBot="1" x14ac:dyDescent="0.3"/>
    <row r="47" spans="2:14" ht="24" thickBot="1" x14ac:dyDescent="0.4">
      <c r="B47" s="134" t="s">
        <v>29</v>
      </c>
      <c r="C47" s="135"/>
      <c r="D47" s="135"/>
      <c r="E47" s="92"/>
      <c r="F47" s="56"/>
      <c r="H47" s="136">
        <v>2025</v>
      </c>
      <c r="I47" s="137"/>
      <c r="J47" s="138"/>
      <c r="L47" s="136">
        <v>2025</v>
      </c>
      <c r="M47" s="137"/>
      <c r="N47" s="138"/>
    </row>
    <row r="48" spans="2:14" ht="30.75" thickBot="1" x14ac:dyDescent="0.4">
      <c r="B48" s="1" t="s">
        <v>8</v>
      </c>
      <c r="C48" s="1" t="s">
        <v>9</v>
      </c>
      <c r="D48" s="2" t="s">
        <v>10</v>
      </c>
      <c r="E48" s="16" t="s">
        <v>11</v>
      </c>
      <c r="F48" s="16" t="s">
        <v>12</v>
      </c>
      <c r="H48" s="139" t="s">
        <v>13</v>
      </c>
      <c r="I48" s="140"/>
      <c r="J48" s="141"/>
      <c r="L48" s="139" t="s">
        <v>14</v>
      </c>
      <c r="M48" s="140"/>
      <c r="N48" s="141"/>
    </row>
    <row r="49" spans="2:14" ht="15.75" thickBot="1" x14ac:dyDescent="0.3">
      <c r="B49" s="3" t="s">
        <v>13</v>
      </c>
      <c r="C49" s="4" t="s">
        <v>15</v>
      </c>
      <c r="D49" s="103">
        <v>1659000</v>
      </c>
      <c r="E49" s="17">
        <f>J54</f>
        <v>1.9100000000000001</v>
      </c>
      <c r="F49" s="17">
        <f>D49*E49</f>
        <v>3168690.0000000005</v>
      </c>
      <c r="H49" s="9" t="s">
        <v>16</v>
      </c>
      <c r="I49" s="9" t="s">
        <v>9</v>
      </c>
      <c r="J49" s="9" t="s">
        <v>17</v>
      </c>
      <c r="L49" s="9" t="s">
        <v>16</v>
      </c>
      <c r="M49" s="9" t="s">
        <v>9</v>
      </c>
      <c r="N49" s="9" t="s">
        <v>17</v>
      </c>
    </row>
    <row r="50" spans="2:14" ht="15.75" thickBot="1" x14ac:dyDescent="0.3">
      <c r="B50" s="7" t="s">
        <v>18</v>
      </c>
      <c r="C50" s="8" t="s">
        <v>15</v>
      </c>
      <c r="D50" s="104">
        <v>57000</v>
      </c>
      <c r="E50" s="18">
        <f>N54</f>
        <v>0.99</v>
      </c>
      <c r="F50" s="18">
        <f>D50*E50</f>
        <v>56430</v>
      </c>
      <c r="H50" s="52" t="s">
        <v>19</v>
      </c>
      <c r="I50" s="52" t="s">
        <v>20</v>
      </c>
      <c r="J50" s="53">
        <f>J39</f>
        <v>0.3</v>
      </c>
      <c r="L50" s="52" t="s">
        <v>19</v>
      </c>
      <c r="M50" s="52" t="s">
        <v>20</v>
      </c>
      <c r="N50" s="53">
        <f>N39</f>
        <v>0.3</v>
      </c>
    </row>
    <row r="51" spans="2:14" ht="15.75" thickBot="1" x14ac:dyDescent="0.3">
      <c r="F51" s="22">
        <f>SUM(F49:F50)</f>
        <v>3225120.0000000005</v>
      </c>
      <c r="H51" s="49" t="s">
        <v>21</v>
      </c>
      <c r="I51" s="49" t="s">
        <v>20</v>
      </c>
      <c r="J51" s="50">
        <f>J40</f>
        <v>1.61</v>
      </c>
      <c r="L51" s="49" t="s">
        <v>21</v>
      </c>
      <c r="M51" s="49" t="s">
        <v>20</v>
      </c>
      <c r="N51" s="50">
        <f>N40</f>
        <v>0.69</v>
      </c>
    </row>
    <row r="52" spans="2:14" x14ac:dyDescent="0.25">
      <c r="H52" s="49" t="s">
        <v>22</v>
      </c>
      <c r="I52" s="49" t="s">
        <v>20</v>
      </c>
      <c r="J52" s="51"/>
      <c r="L52" s="49" t="s">
        <v>22</v>
      </c>
      <c r="M52" s="49" t="s">
        <v>20</v>
      </c>
      <c r="N52" s="51"/>
    </row>
    <row r="53" spans="2:14" ht="15.75" thickBot="1" x14ac:dyDescent="0.3">
      <c r="H53" s="49" t="s">
        <v>24</v>
      </c>
      <c r="I53" s="49" t="s">
        <v>20</v>
      </c>
      <c r="J53" s="50"/>
      <c r="L53" s="49" t="s">
        <v>24</v>
      </c>
      <c r="M53" s="49" t="s">
        <v>20</v>
      </c>
      <c r="N53" s="50"/>
    </row>
    <row r="54" spans="2:14" ht="15.75" thickBot="1" x14ac:dyDescent="0.3">
      <c r="H54" s="12" t="s">
        <v>25</v>
      </c>
      <c r="I54" s="14"/>
      <c r="J54" s="13">
        <f>SUM(J50:J53)</f>
        <v>1.9100000000000001</v>
      </c>
      <c r="L54" s="12" t="s">
        <v>25</v>
      </c>
      <c r="M54" s="14"/>
      <c r="N54" s="13">
        <f>SUM(N50:N53)</f>
        <v>0.99</v>
      </c>
    </row>
    <row r="56" spans="2:14" ht="15.75" thickBot="1" x14ac:dyDescent="0.3"/>
    <row r="57" spans="2:14" ht="24" thickBot="1" x14ac:dyDescent="0.4">
      <c r="B57" s="134" t="s">
        <v>30</v>
      </c>
      <c r="C57" s="135"/>
      <c r="D57" s="135"/>
      <c r="E57" s="92"/>
      <c r="F57" s="56"/>
      <c r="H57" s="136">
        <v>2026</v>
      </c>
      <c r="I57" s="137"/>
      <c r="J57" s="138"/>
      <c r="L57" s="136">
        <v>2026</v>
      </c>
      <c r="M57" s="137"/>
      <c r="N57" s="138"/>
    </row>
    <row r="58" spans="2:14" ht="30.75" thickBot="1" x14ac:dyDescent="0.4">
      <c r="B58" s="1" t="s">
        <v>8</v>
      </c>
      <c r="C58" s="1" t="s">
        <v>9</v>
      </c>
      <c r="D58" s="2" t="s">
        <v>10</v>
      </c>
      <c r="E58" s="16" t="s">
        <v>11</v>
      </c>
      <c r="F58" s="16" t="s">
        <v>12</v>
      </c>
      <c r="H58" s="139" t="s">
        <v>13</v>
      </c>
      <c r="I58" s="140"/>
      <c r="J58" s="141"/>
      <c r="L58" s="139" t="s">
        <v>14</v>
      </c>
      <c r="M58" s="140"/>
      <c r="N58" s="141"/>
    </row>
    <row r="59" spans="2:14" ht="15.75" thickBot="1" x14ac:dyDescent="0.3">
      <c r="B59" s="3" t="s">
        <v>13</v>
      </c>
      <c r="C59" s="4" t="s">
        <v>15</v>
      </c>
      <c r="D59" s="103">
        <v>2626000</v>
      </c>
      <c r="E59" s="17">
        <f>J64</f>
        <v>1.9100000000000001</v>
      </c>
      <c r="F59" s="17">
        <f>D59*E59</f>
        <v>5015660</v>
      </c>
      <c r="H59" s="9" t="s">
        <v>16</v>
      </c>
      <c r="I59" s="9" t="s">
        <v>9</v>
      </c>
      <c r="J59" s="9" t="s">
        <v>17</v>
      </c>
      <c r="L59" s="9" t="s">
        <v>16</v>
      </c>
      <c r="M59" s="9" t="s">
        <v>9</v>
      </c>
      <c r="N59" s="9" t="s">
        <v>17</v>
      </c>
    </row>
    <row r="60" spans="2:14" ht="15.75" thickBot="1" x14ac:dyDescent="0.3">
      <c r="B60" s="7" t="s">
        <v>18</v>
      </c>
      <c r="C60" s="8" t="s">
        <v>15</v>
      </c>
      <c r="D60" s="104">
        <v>60000</v>
      </c>
      <c r="E60" s="18">
        <f>N64</f>
        <v>0.99</v>
      </c>
      <c r="F60" s="18">
        <f>D60*E60</f>
        <v>59400</v>
      </c>
      <c r="H60" s="52" t="s">
        <v>19</v>
      </c>
      <c r="I60" s="52" t="s">
        <v>20</v>
      </c>
      <c r="J60" s="53">
        <f>J50</f>
        <v>0.3</v>
      </c>
      <c r="L60" s="52" t="s">
        <v>19</v>
      </c>
      <c r="M60" s="52" t="s">
        <v>20</v>
      </c>
      <c r="N60" s="53">
        <f>N50</f>
        <v>0.3</v>
      </c>
    </row>
    <row r="61" spans="2:14" ht="15.75" thickBot="1" x14ac:dyDescent="0.3">
      <c r="F61" s="22">
        <f>SUM(F59:F60)</f>
        <v>5075060</v>
      </c>
      <c r="H61" s="49" t="s">
        <v>21</v>
      </c>
      <c r="I61" s="49" t="s">
        <v>20</v>
      </c>
      <c r="J61" s="50">
        <f>J51</f>
        <v>1.61</v>
      </c>
      <c r="L61" s="49" t="s">
        <v>21</v>
      </c>
      <c r="M61" s="49" t="s">
        <v>20</v>
      </c>
      <c r="N61" s="50">
        <f>N51</f>
        <v>0.69</v>
      </c>
    </row>
    <row r="62" spans="2:14" x14ac:dyDescent="0.25">
      <c r="H62" s="49" t="s">
        <v>22</v>
      </c>
      <c r="I62" s="49" t="s">
        <v>20</v>
      </c>
      <c r="J62" s="51"/>
      <c r="L62" s="49" t="s">
        <v>22</v>
      </c>
      <c r="M62" s="49" t="s">
        <v>20</v>
      </c>
      <c r="N62" s="51"/>
    </row>
    <row r="63" spans="2:14" ht="15.75" thickBot="1" x14ac:dyDescent="0.3">
      <c r="H63" s="49" t="s">
        <v>24</v>
      </c>
      <c r="I63" s="49" t="s">
        <v>20</v>
      </c>
      <c r="J63" s="50"/>
      <c r="L63" s="49" t="s">
        <v>24</v>
      </c>
      <c r="M63" s="49" t="s">
        <v>20</v>
      </c>
      <c r="N63" s="50"/>
    </row>
    <row r="64" spans="2:14" ht="15.75" thickBot="1" x14ac:dyDescent="0.3">
      <c r="H64" s="12" t="s">
        <v>25</v>
      </c>
      <c r="I64" s="14"/>
      <c r="J64" s="13">
        <f>SUM(J60:J63)</f>
        <v>1.9100000000000001</v>
      </c>
      <c r="L64" s="12" t="s">
        <v>25</v>
      </c>
      <c r="M64" s="14"/>
      <c r="N64" s="13">
        <f>SUM(N60:N63)</f>
        <v>0.99</v>
      </c>
    </row>
    <row r="66" spans="2:14" ht="15.75" thickBot="1" x14ac:dyDescent="0.3"/>
    <row r="67" spans="2:14" ht="24" thickBot="1" x14ac:dyDescent="0.4">
      <c r="B67" s="134" t="s">
        <v>31</v>
      </c>
      <c r="C67" s="135"/>
      <c r="D67" s="135"/>
      <c r="E67" s="92"/>
      <c r="F67" s="56"/>
      <c r="H67" s="136">
        <v>2027</v>
      </c>
      <c r="I67" s="137"/>
      <c r="J67" s="138"/>
      <c r="L67" s="136">
        <v>2027</v>
      </c>
      <c r="M67" s="137"/>
      <c r="N67" s="138"/>
    </row>
    <row r="68" spans="2:14" ht="30.75" thickBot="1" x14ac:dyDescent="0.4">
      <c r="B68" s="1" t="s">
        <v>8</v>
      </c>
      <c r="C68" s="1" t="s">
        <v>9</v>
      </c>
      <c r="D68" s="2" t="s">
        <v>10</v>
      </c>
      <c r="E68" s="16" t="s">
        <v>11</v>
      </c>
      <c r="F68" s="16" t="s">
        <v>12</v>
      </c>
      <c r="H68" s="139" t="s">
        <v>13</v>
      </c>
      <c r="I68" s="140"/>
      <c r="J68" s="141"/>
      <c r="L68" s="139" t="s">
        <v>14</v>
      </c>
      <c r="M68" s="140"/>
      <c r="N68" s="141"/>
    </row>
    <row r="69" spans="2:14" ht="15.75" thickBot="1" x14ac:dyDescent="0.3">
      <c r="B69" s="3" t="s">
        <v>13</v>
      </c>
      <c r="C69" s="4" t="s">
        <v>15</v>
      </c>
      <c r="D69" s="103">
        <v>3511000</v>
      </c>
      <c r="E69" s="17">
        <f>J74</f>
        <v>1.9100000000000001</v>
      </c>
      <c r="F69" s="17">
        <f>D69*E69</f>
        <v>6706010.0000000009</v>
      </c>
      <c r="H69" s="9" t="s">
        <v>16</v>
      </c>
      <c r="I69" s="9" t="s">
        <v>9</v>
      </c>
      <c r="J69" s="9" t="s">
        <v>17</v>
      </c>
      <c r="L69" s="9" t="s">
        <v>16</v>
      </c>
      <c r="M69" s="9" t="s">
        <v>9</v>
      </c>
      <c r="N69" s="9" t="s">
        <v>17</v>
      </c>
    </row>
    <row r="70" spans="2:14" ht="15.75" thickBot="1" x14ac:dyDescent="0.3">
      <c r="B70" s="7" t="s">
        <v>18</v>
      </c>
      <c r="C70" s="8" t="s">
        <v>15</v>
      </c>
      <c r="D70" s="104">
        <v>47000</v>
      </c>
      <c r="E70" s="18">
        <f>N74</f>
        <v>0.99</v>
      </c>
      <c r="F70" s="18">
        <f>D70*E70</f>
        <v>46530</v>
      </c>
      <c r="H70" s="52" t="s">
        <v>19</v>
      </c>
      <c r="I70" s="52" t="s">
        <v>20</v>
      </c>
      <c r="J70" s="53">
        <f>J60</f>
        <v>0.3</v>
      </c>
      <c r="L70" s="52" t="s">
        <v>19</v>
      </c>
      <c r="M70" s="52" t="s">
        <v>20</v>
      </c>
      <c r="N70" s="53">
        <f>N60</f>
        <v>0.3</v>
      </c>
    </row>
    <row r="71" spans="2:14" ht="15.75" thickBot="1" x14ac:dyDescent="0.3">
      <c r="F71" s="22">
        <f>SUM(F69:F70)</f>
        <v>6752540.0000000009</v>
      </c>
      <c r="H71" s="49" t="s">
        <v>21</v>
      </c>
      <c r="I71" s="49" t="s">
        <v>20</v>
      </c>
      <c r="J71" s="50">
        <f>J61</f>
        <v>1.61</v>
      </c>
      <c r="L71" s="49" t="s">
        <v>21</v>
      </c>
      <c r="M71" s="49" t="s">
        <v>20</v>
      </c>
      <c r="N71" s="50">
        <f>N61</f>
        <v>0.69</v>
      </c>
    </row>
    <row r="72" spans="2:14" x14ac:dyDescent="0.25">
      <c r="H72" s="49" t="s">
        <v>22</v>
      </c>
      <c r="I72" s="49" t="s">
        <v>20</v>
      </c>
      <c r="J72" s="51"/>
      <c r="L72" s="49" t="s">
        <v>22</v>
      </c>
      <c r="M72" s="49" t="s">
        <v>20</v>
      </c>
      <c r="N72" s="51"/>
    </row>
    <row r="73" spans="2:14" ht="15.75" thickBot="1" x14ac:dyDescent="0.3">
      <c r="H73" s="49" t="s">
        <v>24</v>
      </c>
      <c r="I73" s="49" t="s">
        <v>20</v>
      </c>
      <c r="J73" s="50"/>
      <c r="L73" s="49" t="s">
        <v>24</v>
      </c>
      <c r="M73" s="49" t="s">
        <v>20</v>
      </c>
      <c r="N73" s="50"/>
    </row>
    <row r="74" spans="2:14" ht="15.75" thickBot="1" x14ac:dyDescent="0.3">
      <c r="H74" s="12" t="s">
        <v>25</v>
      </c>
      <c r="I74" s="14"/>
      <c r="J74" s="13">
        <f>SUM(J70:J73)</f>
        <v>1.9100000000000001</v>
      </c>
      <c r="L74" s="12" t="s">
        <v>25</v>
      </c>
      <c r="M74" s="14"/>
      <c r="N74" s="13">
        <f>SUM(N70:N73)</f>
        <v>0.99</v>
      </c>
    </row>
    <row r="78" spans="2:14" ht="24" thickBot="1" x14ac:dyDescent="0.4">
      <c r="B78" s="142" t="s">
        <v>32</v>
      </c>
      <c r="C78" s="142"/>
      <c r="D78" s="143"/>
    </row>
    <row r="79" spans="2:14" ht="15.75" thickBot="1" x14ac:dyDescent="0.3">
      <c r="B79" s="1" t="s">
        <v>8</v>
      </c>
      <c r="C79" s="23" t="s">
        <v>9</v>
      </c>
      <c r="D79" s="23" t="s">
        <v>33</v>
      </c>
      <c r="E79" s="26" t="s">
        <v>34</v>
      </c>
    </row>
    <row r="80" spans="2:14" x14ac:dyDescent="0.25">
      <c r="B80" s="3" t="s">
        <v>13</v>
      </c>
      <c r="C80" s="24" t="s">
        <v>15</v>
      </c>
      <c r="D80" s="88">
        <f>SUM(D8,D18,D28,D38,D49,D59,D69)</f>
        <v>13870000</v>
      </c>
      <c r="E80" s="27">
        <f>SUM(F8,F18,F28,F38,F49,F59,F69)</f>
        <v>26491700</v>
      </c>
    </row>
    <row r="81" spans="2:5" ht="15.75" thickBot="1" x14ac:dyDescent="0.3">
      <c r="B81" s="7" t="s">
        <v>18</v>
      </c>
      <c r="C81" s="25" t="s">
        <v>15</v>
      </c>
      <c r="D81" s="89">
        <f>SUM(D9,D19,D29,D39,D50,D60,D70)</f>
        <v>474000</v>
      </c>
      <c r="E81" s="28">
        <f>SUM(F9,F19,F29,F39,F50,F60,F70)</f>
        <v>469260</v>
      </c>
    </row>
    <row r="82" spans="2:5" x14ac:dyDescent="0.25">
      <c r="E82" s="29">
        <f>SUM(E80:E81)</f>
        <v>26960960</v>
      </c>
    </row>
  </sheetData>
  <mergeCells count="38">
    <mergeCell ref="B78:D78"/>
    <mergeCell ref="B1:F1"/>
    <mergeCell ref="B2:F3"/>
    <mergeCell ref="H2:N3"/>
    <mergeCell ref="H67:J67"/>
    <mergeCell ref="L67:N67"/>
    <mergeCell ref="H68:J68"/>
    <mergeCell ref="L68:N68"/>
    <mergeCell ref="H57:J57"/>
    <mergeCell ref="L57:N57"/>
    <mergeCell ref="H58:J58"/>
    <mergeCell ref="H36:J36"/>
    <mergeCell ref="L36:N36"/>
    <mergeCell ref="H37:J37"/>
    <mergeCell ref="L37:N37"/>
    <mergeCell ref="L58:N58"/>
    <mergeCell ref="H47:J47"/>
    <mergeCell ref="L47:N47"/>
    <mergeCell ref="H48:J48"/>
    <mergeCell ref="L48:N48"/>
    <mergeCell ref="H17:J17"/>
    <mergeCell ref="L17:N17"/>
    <mergeCell ref="H26:J26"/>
    <mergeCell ref="L26:N26"/>
    <mergeCell ref="H27:J27"/>
    <mergeCell ref="L27:N27"/>
    <mergeCell ref="H6:J6"/>
    <mergeCell ref="H7:J7"/>
    <mergeCell ref="L6:N6"/>
    <mergeCell ref="L7:N7"/>
    <mergeCell ref="H16:J16"/>
    <mergeCell ref="L16:N16"/>
    <mergeCell ref="B57:D57"/>
    <mergeCell ref="B67:D67"/>
    <mergeCell ref="B6:D6"/>
    <mergeCell ref="B26:D26"/>
    <mergeCell ref="B36:D36"/>
    <mergeCell ref="B47:D4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67"/>
  <sheetViews>
    <sheetView topLeftCell="A35" zoomScale="80" zoomScaleNormal="80" workbookViewId="0">
      <selection activeCell="H28" sqref="H28"/>
    </sheetView>
  </sheetViews>
  <sheetFormatPr defaultRowHeight="15" x14ac:dyDescent="0.25"/>
  <cols>
    <col min="2" max="2" width="54.140625" customWidth="1"/>
    <col min="4" max="4" width="15.42578125" bestFit="1" customWidth="1"/>
    <col min="5" max="5" width="16.28515625" bestFit="1" customWidth="1"/>
    <col min="6" max="6" width="14.140625" customWidth="1"/>
    <col min="7" max="7" width="15.28515625" customWidth="1"/>
  </cols>
  <sheetData>
    <row r="1" spans="2:7" ht="32.25" thickBot="1" x14ac:dyDescent="0.55000000000000004">
      <c r="B1" s="158" t="s">
        <v>35</v>
      </c>
      <c r="C1" s="158"/>
      <c r="D1" s="158"/>
      <c r="E1" s="158"/>
      <c r="F1" s="158"/>
      <c r="G1" s="158"/>
    </row>
    <row r="2" spans="2:7" ht="51" customHeight="1" thickBot="1" x14ac:dyDescent="0.3">
      <c r="B2" s="159" t="s">
        <v>73</v>
      </c>
      <c r="C2" s="160"/>
      <c r="D2" s="160"/>
      <c r="E2" s="160"/>
      <c r="F2" s="160"/>
      <c r="G2" s="161"/>
    </row>
    <row r="3" spans="2:7" ht="20.25" customHeight="1" x14ac:dyDescent="0.5">
      <c r="B3" s="93"/>
      <c r="C3" s="93"/>
      <c r="D3" s="93"/>
      <c r="E3" s="93"/>
      <c r="F3" s="93"/>
      <c r="G3" s="93"/>
    </row>
    <row r="4" spans="2:7" ht="18.75" customHeight="1" x14ac:dyDescent="0.5">
      <c r="B4" s="93"/>
      <c r="C4" s="93"/>
      <c r="D4" s="93"/>
      <c r="E4" s="93"/>
      <c r="F4" s="93"/>
      <c r="G4" s="93"/>
    </row>
    <row r="5" spans="2:7" ht="24" thickBot="1" x14ac:dyDescent="0.4">
      <c r="B5" s="157" t="s">
        <v>7</v>
      </c>
      <c r="C5" s="157"/>
      <c r="D5" s="157"/>
      <c r="E5" s="157"/>
      <c r="F5" s="157"/>
      <c r="G5" s="157"/>
    </row>
    <row r="6" spans="2:7" ht="30.75" thickBot="1" x14ac:dyDescent="0.3">
      <c r="B6" s="30" t="s">
        <v>36</v>
      </c>
      <c r="C6" s="31" t="s">
        <v>9</v>
      </c>
      <c r="D6" s="2" t="s">
        <v>10</v>
      </c>
      <c r="E6" s="2" t="s">
        <v>37</v>
      </c>
      <c r="F6" s="1" t="s">
        <v>17</v>
      </c>
      <c r="G6" s="1" t="s">
        <v>34</v>
      </c>
    </row>
    <row r="7" spans="2:7" ht="15.75" thickBot="1" x14ac:dyDescent="0.3">
      <c r="B7" s="3" t="s">
        <v>38</v>
      </c>
      <c r="C7" s="4" t="s">
        <v>15</v>
      </c>
      <c r="D7" s="105">
        <v>5900000</v>
      </c>
      <c r="E7" s="33">
        <v>0.2</v>
      </c>
      <c r="F7" s="34">
        <v>0.35</v>
      </c>
      <c r="G7" s="35">
        <f>(D7*(1-E7))*F7</f>
        <v>1652000</v>
      </c>
    </row>
    <row r="8" spans="2:7" ht="15.75" thickBot="1" x14ac:dyDescent="0.3">
      <c r="B8" s="5" t="s">
        <v>39</v>
      </c>
      <c r="C8" s="6" t="s">
        <v>15</v>
      </c>
      <c r="D8" s="106">
        <v>1200000</v>
      </c>
      <c r="E8" s="37">
        <v>0.2</v>
      </c>
      <c r="F8" s="10">
        <v>0.5</v>
      </c>
      <c r="G8" s="35">
        <f>(D8*(1-E8))*F8</f>
        <v>480000</v>
      </c>
    </row>
    <row r="9" spans="2:7" ht="15.75" thickBot="1" x14ac:dyDescent="0.3">
      <c r="B9" s="5" t="s">
        <v>40</v>
      </c>
      <c r="C9" s="6" t="s">
        <v>15</v>
      </c>
      <c r="D9" s="106">
        <v>23000</v>
      </c>
      <c r="E9" s="37">
        <v>0.2</v>
      </c>
      <c r="F9" s="10">
        <v>0.65</v>
      </c>
      <c r="G9" s="35">
        <f>(D9*(1-E9))*F9</f>
        <v>11960</v>
      </c>
    </row>
    <row r="10" spans="2:7" ht="15.75" thickBot="1" x14ac:dyDescent="0.3">
      <c r="B10" s="7" t="s">
        <v>41</v>
      </c>
      <c r="C10" s="8" t="s">
        <v>15</v>
      </c>
      <c r="D10" s="107">
        <v>216000</v>
      </c>
      <c r="E10" s="39">
        <v>0.2</v>
      </c>
      <c r="F10" s="11">
        <v>0.65</v>
      </c>
      <c r="G10" s="35">
        <f>(D10*(1-E10))*F10</f>
        <v>112320</v>
      </c>
    </row>
    <row r="11" spans="2:7" ht="15.75" thickBot="1" x14ac:dyDescent="0.3">
      <c r="G11" s="40">
        <f>SUM(G7:G10)</f>
        <v>2256280</v>
      </c>
    </row>
    <row r="13" spans="2:7" ht="24" thickBot="1" x14ac:dyDescent="0.4">
      <c r="B13" s="157" t="s">
        <v>26</v>
      </c>
      <c r="C13" s="157"/>
      <c r="D13" s="157"/>
      <c r="E13" s="157"/>
      <c r="F13" s="157"/>
      <c r="G13" s="157"/>
    </row>
    <row r="14" spans="2:7" ht="30.75" thickBot="1" x14ac:dyDescent="0.3">
      <c r="B14" s="30" t="s">
        <v>36</v>
      </c>
      <c r="C14" s="1" t="s">
        <v>9</v>
      </c>
      <c r="D14" s="2" t="s">
        <v>10</v>
      </c>
      <c r="E14" s="2" t="s">
        <v>37</v>
      </c>
      <c r="F14" s="1" t="s">
        <v>17</v>
      </c>
      <c r="G14" s="1" t="s">
        <v>34</v>
      </c>
    </row>
    <row r="15" spans="2:7" ht="15.75" thickBot="1" x14ac:dyDescent="0.3">
      <c r="B15" s="3" t="s">
        <v>38</v>
      </c>
      <c r="C15" s="4" t="s">
        <v>15</v>
      </c>
      <c r="D15" s="105">
        <v>5400000</v>
      </c>
      <c r="E15" s="33">
        <v>0.2</v>
      </c>
      <c r="F15" s="34">
        <f>F7</f>
        <v>0.35</v>
      </c>
      <c r="G15" s="35">
        <f>(D15*(1-E15))*F15</f>
        <v>1512000</v>
      </c>
    </row>
    <row r="16" spans="2:7" ht="15.75" thickBot="1" x14ac:dyDescent="0.3">
      <c r="B16" s="5" t="s">
        <v>39</v>
      </c>
      <c r="C16" s="6" t="s">
        <v>15</v>
      </c>
      <c r="D16" s="106">
        <v>1800000</v>
      </c>
      <c r="E16" s="37">
        <v>0.2</v>
      </c>
      <c r="F16" s="10">
        <f>F8</f>
        <v>0.5</v>
      </c>
      <c r="G16" s="35">
        <f>(D16*(1-E16))*F16</f>
        <v>720000</v>
      </c>
    </row>
    <row r="17" spans="2:7" ht="15.75" thickBot="1" x14ac:dyDescent="0.3">
      <c r="B17" s="5" t="s">
        <v>40</v>
      </c>
      <c r="C17" s="6" t="s">
        <v>15</v>
      </c>
      <c r="D17" s="106">
        <v>22000</v>
      </c>
      <c r="E17" s="37">
        <v>0.2</v>
      </c>
      <c r="F17" s="10">
        <f>F9</f>
        <v>0.65</v>
      </c>
      <c r="G17" s="35">
        <f>(D17*(1-E17))*F17</f>
        <v>11440</v>
      </c>
    </row>
    <row r="18" spans="2:7" ht="15.75" thickBot="1" x14ac:dyDescent="0.3">
      <c r="B18" s="7" t="s">
        <v>41</v>
      </c>
      <c r="C18" s="8" t="s">
        <v>15</v>
      </c>
      <c r="D18" s="107">
        <v>217000</v>
      </c>
      <c r="E18" s="39">
        <v>0.2</v>
      </c>
      <c r="F18" s="11">
        <f>F10</f>
        <v>0.65</v>
      </c>
      <c r="G18" s="35">
        <f>(D18*(1-E18))*F18</f>
        <v>112840</v>
      </c>
    </row>
    <row r="19" spans="2:7" ht="15.75" thickBot="1" x14ac:dyDescent="0.3">
      <c r="G19" s="40">
        <f>SUM(G15:G18)</f>
        <v>2356280</v>
      </c>
    </row>
    <row r="21" spans="2:7" ht="24" thickBot="1" x14ac:dyDescent="0.4">
      <c r="B21" s="157" t="s">
        <v>27</v>
      </c>
      <c r="C21" s="157"/>
      <c r="D21" s="157"/>
      <c r="E21" s="157"/>
      <c r="F21" s="157"/>
      <c r="G21" s="157"/>
    </row>
    <row r="22" spans="2:7" ht="30.75" thickBot="1" x14ac:dyDescent="0.3">
      <c r="B22" s="30" t="s">
        <v>36</v>
      </c>
      <c r="C22" s="1" t="s">
        <v>9</v>
      </c>
      <c r="D22" s="2" t="s">
        <v>10</v>
      </c>
      <c r="E22" s="2" t="s">
        <v>37</v>
      </c>
      <c r="F22" s="1" t="s">
        <v>17</v>
      </c>
      <c r="G22" s="1" t="s">
        <v>34</v>
      </c>
    </row>
    <row r="23" spans="2:7" ht="15.75" thickBot="1" x14ac:dyDescent="0.3">
      <c r="B23" s="3" t="s">
        <v>38</v>
      </c>
      <c r="C23" s="4" t="s">
        <v>15</v>
      </c>
      <c r="D23" s="105">
        <v>5900000</v>
      </c>
      <c r="E23" s="33">
        <v>0.2</v>
      </c>
      <c r="F23" s="34">
        <f>F15</f>
        <v>0.35</v>
      </c>
      <c r="G23" s="35">
        <f>(D23*(1-E23))*F23</f>
        <v>1652000</v>
      </c>
    </row>
    <row r="24" spans="2:7" ht="15.75" thickBot="1" x14ac:dyDescent="0.3">
      <c r="B24" s="5" t="s">
        <v>39</v>
      </c>
      <c r="C24" s="6" t="s">
        <v>15</v>
      </c>
      <c r="D24" s="106">
        <v>1300000</v>
      </c>
      <c r="E24" s="37">
        <v>0.2</v>
      </c>
      <c r="F24" s="10">
        <f>F16</f>
        <v>0.5</v>
      </c>
      <c r="G24" s="35">
        <f>(D24*(1-E24))*F24</f>
        <v>520000</v>
      </c>
    </row>
    <row r="25" spans="2:7" ht="15.75" thickBot="1" x14ac:dyDescent="0.3">
      <c r="B25" s="5" t="s">
        <v>40</v>
      </c>
      <c r="C25" s="6" t="s">
        <v>15</v>
      </c>
      <c r="D25" s="106">
        <v>21000</v>
      </c>
      <c r="E25" s="37">
        <v>0.2</v>
      </c>
      <c r="F25" s="10">
        <f>F17</f>
        <v>0.65</v>
      </c>
      <c r="G25" s="35">
        <f>(D25*(1-E25))*F25</f>
        <v>10920</v>
      </c>
    </row>
    <row r="26" spans="2:7" ht="15.75" thickBot="1" x14ac:dyDescent="0.3">
      <c r="B26" s="7" t="s">
        <v>41</v>
      </c>
      <c r="C26" s="8" t="s">
        <v>15</v>
      </c>
      <c r="D26" s="107">
        <v>218000</v>
      </c>
      <c r="E26" s="39">
        <v>0.2</v>
      </c>
      <c r="F26" s="11">
        <f>F18</f>
        <v>0.65</v>
      </c>
      <c r="G26" s="35">
        <f>(D26*(1-E26))*F26</f>
        <v>113360</v>
      </c>
    </row>
    <row r="27" spans="2:7" ht="15.75" thickBot="1" x14ac:dyDescent="0.3">
      <c r="G27" s="40">
        <f>SUM(G23:G26)</f>
        <v>2296280</v>
      </c>
    </row>
    <row r="29" spans="2:7" ht="24" thickBot="1" x14ac:dyDescent="0.4">
      <c r="B29" s="157" t="s">
        <v>28</v>
      </c>
      <c r="C29" s="157"/>
      <c r="D29" s="157"/>
      <c r="E29" s="157"/>
      <c r="F29" s="157"/>
      <c r="G29" s="157"/>
    </row>
    <row r="30" spans="2:7" ht="30.75" thickBot="1" x14ac:dyDescent="0.3">
      <c r="B30" s="30" t="s">
        <v>36</v>
      </c>
      <c r="C30" s="1" t="s">
        <v>9</v>
      </c>
      <c r="D30" s="2" t="s">
        <v>10</v>
      </c>
      <c r="E30" s="2" t="s">
        <v>37</v>
      </c>
      <c r="F30" s="1" t="s">
        <v>17</v>
      </c>
      <c r="G30" s="1" t="s">
        <v>34</v>
      </c>
    </row>
    <row r="31" spans="2:7" ht="15.75" thickBot="1" x14ac:dyDescent="0.3">
      <c r="B31" s="3" t="s">
        <v>38</v>
      </c>
      <c r="C31" s="4" t="s">
        <v>15</v>
      </c>
      <c r="D31" s="105">
        <v>5900000</v>
      </c>
      <c r="E31" s="33">
        <v>0.2</v>
      </c>
      <c r="F31" s="34">
        <f>F23</f>
        <v>0.35</v>
      </c>
      <c r="G31" s="35">
        <f>(D31*(1-E31))*F31</f>
        <v>1652000</v>
      </c>
    </row>
    <row r="32" spans="2:7" ht="15.75" thickBot="1" x14ac:dyDescent="0.3">
      <c r="B32" s="5" t="s">
        <v>39</v>
      </c>
      <c r="C32" s="6" t="s">
        <v>15</v>
      </c>
      <c r="D32" s="106">
        <v>1400000</v>
      </c>
      <c r="E32" s="37">
        <v>0.2</v>
      </c>
      <c r="F32" s="10">
        <f>F24</f>
        <v>0.5</v>
      </c>
      <c r="G32" s="35">
        <f>(D32*(1-E32))*F32</f>
        <v>560000</v>
      </c>
    </row>
    <row r="33" spans="2:7" ht="15.75" thickBot="1" x14ac:dyDescent="0.3">
      <c r="B33" s="5" t="s">
        <v>40</v>
      </c>
      <c r="C33" s="6" t="s">
        <v>15</v>
      </c>
      <c r="D33" s="106">
        <v>24000</v>
      </c>
      <c r="E33" s="37">
        <v>0.2</v>
      </c>
      <c r="F33" s="10">
        <f>F25</f>
        <v>0.65</v>
      </c>
      <c r="G33" s="35">
        <f>(D33*(1-E33))*F33</f>
        <v>12480</v>
      </c>
    </row>
    <row r="34" spans="2:7" ht="15.75" thickBot="1" x14ac:dyDescent="0.3">
      <c r="B34" s="7" t="s">
        <v>41</v>
      </c>
      <c r="C34" s="8" t="s">
        <v>15</v>
      </c>
      <c r="D34" s="107">
        <v>223000</v>
      </c>
      <c r="E34" s="39">
        <v>0.2</v>
      </c>
      <c r="F34" s="11">
        <f>F26</f>
        <v>0.65</v>
      </c>
      <c r="G34" s="35">
        <f>(D34*(1-E34))*F34</f>
        <v>115960</v>
      </c>
    </row>
    <row r="35" spans="2:7" ht="15.75" thickBot="1" x14ac:dyDescent="0.3">
      <c r="G35" s="40">
        <f>SUM(G31:G34)</f>
        <v>2340440</v>
      </c>
    </row>
    <row r="37" spans="2:7" ht="24" thickBot="1" x14ac:dyDescent="0.4">
      <c r="B37" s="157" t="s">
        <v>29</v>
      </c>
      <c r="C37" s="157"/>
      <c r="D37" s="157"/>
      <c r="E37" s="157"/>
      <c r="F37" s="157"/>
      <c r="G37" s="157"/>
    </row>
    <row r="38" spans="2:7" ht="30.75" thickBot="1" x14ac:dyDescent="0.3">
      <c r="B38" s="30" t="s">
        <v>36</v>
      </c>
      <c r="C38" s="1" t="s">
        <v>9</v>
      </c>
      <c r="D38" s="2" t="s">
        <v>10</v>
      </c>
      <c r="E38" s="2" t="s">
        <v>37</v>
      </c>
      <c r="F38" s="1" t="s">
        <v>17</v>
      </c>
      <c r="G38" s="1" t="s">
        <v>34</v>
      </c>
    </row>
    <row r="39" spans="2:7" ht="15.75" thickBot="1" x14ac:dyDescent="0.3">
      <c r="B39" s="3" t="s">
        <v>38</v>
      </c>
      <c r="C39" s="4" t="s">
        <v>15</v>
      </c>
      <c r="D39" s="105">
        <v>7000000</v>
      </c>
      <c r="E39" s="33">
        <v>0.2</v>
      </c>
      <c r="F39" s="34">
        <f>F31</f>
        <v>0.35</v>
      </c>
      <c r="G39" s="35">
        <f>(D39*(1-E39))*F39</f>
        <v>1959999.9999999998</v>
      </c>
    </row>
    <row r="40" spans="2:7" ht="15.75" thickBot="1" x14ac:dyDescent="0.3">
      <c r="B40" s="5" t="s">
        <v>39</v>
      </c>
      <c r="C40" s="6" t="s">
        <v>15</v>
      </c>
      <c r="D40" s="106">
        <v>1500000</v>
      </c>
      <c r="E40" s="37">
        <v>0.2</v>
      </c>
      <c r="F40" s="10">
        <f>F32</f>
        <v>0.5</v>
      </c>
      <c r="G40" s="35">
        <f>(D40*(1-E40))*F40</f>
        <v>600000</v>
      </c>
    </row>
    <row r="41" spans="2:7" ht="15.75" thickBot="1" x14ac:dyDescent="0.3">
      <c r="B41" s="5" t="s">
        <v>40</v>
      </c>
      <c r="C41" s="6" t="s">
        <v>15</v>
      </c>
      <c r="D41" s="106">
        <v>26000</v>
      </c>
      <c r="E41" s="37">
        <v>0.2</v>
      </c>
      <c r="F41" s="10">
        <f>F33</f>
        <v>0.65</v>
      </c>
      <c r="G41" s="35">
        <f>(D41*(1-E41))*F41</f>
        <v>13520</v>
      </c>
    </row>
    <row r="42" spans="2:7" ht="15.75" thickBot="1" x14ac:dyDescent="0.3">
      <c r="B42" s="7" t="s">
        <v>41</v>
      </c>
      <c r="C42" s="8" t="s">
        <v>15</v>
      </c>
      <c r="D42" s="107">
        <v>216000</v>
      </c>
      <c r="E42" s="39">
        <v>0.2</v>
      </c>
      <c r="F42" s="11">
        <f>F34</f>
        <v>0.65</v>
      </c>
      <c r="G42" s="35">
        <f>(D42*(1-E42))*F42</f>
        <v>112320</v>
      </c>
    </row>
    <row r="43" spans="2:7" ht="15.75" thickBot="1" x14ac:dyDescent="0.3">
      <c r="G43" s="40">
        <f>SUM(G39:G42)</f>
        <v>2685840</v>
      </c>
    </row>
    <row r="45" spans="2:7" ht="24" thickBot="1" x14ac:dyDescent="0.4">
      <c r="B45" s="157" t="s">
        <v>30</v>
      </c>
      <c r="C45" s="157"/>
      <c r="D45" s="157"/>
      <c r="E45" s="157"/>
      <c r="F45" s="157"/>
      <c r="G45" s="157"/>
    </row>
    <row r="46" spans="2:7" ht="30.75" thickBot="1" x14ac:dyDescent="0.3">
      <c r="B46" s="30" t="s">
        <v>36</v>
      </c>
      <c r="C46" s="1" t="s">
        <v>9</v>
      </c>
      <c r="D46" s="2" t="s">
        <v>10</v>
      </c>
      <c r="E46" s="2" t="s">
        <v>37</v>
      </c>
      <c r="F46" s="1" t="s">
        <v>17</v>
      </c>
      <c r="G46" s="1" t="s">
        <v>34</v>
      </c>
    </row>
    <row r="47" spans="2:7" ht="15.75" thickBot="1" x14ac:dyDescent="0.3">
      <c r="B47" s="3" t="s">
        <v>38</v>
      </c>
      <c r="C47" s="4" t="s">
        <v>15</v>
      </c>
      <c r="D47" s="105">
        <v>5100000</v>
      </c>
      <c r="E47" s="33">
        <v>0.2</v>
      </c>
      <c r="F47" s="34">
        <f>F39</f>
        <v>0.35</v>
      </c>
      <c r="G47" s="35">
        <f>(D47*(1-E47))*F47</f>
        <v>1428000</v>
      </c>
    </row>
    <row r="48" spans="2:7" ht="15.75" thickBot="1" x14ac:dyDescent="0.3">
      <c r="B48" s="5" t="s">
        <v>39</v>
      </c>
      <c r="C48" s="6" t="s">
        <v>15</v>
      </c>
      <c r="D48" s="106">
        <v>1700000</v>
      </c>
      <c r="E48" s="37">
        <v>0.2</v>
      </c>
      <c r="F48" s="10">
        <f>F40</f>
        <v>0.5</v>
      </c>
      <c r="G48" s="35">
        <f>(D48*(1-E48))*F48</f>
        <v>680000</v>
      </c>
    </row>
    <row r="49" spans="2:7" ht="15.75" thickBot="1" x14ac:dyDescent="0.3">
      <c r="B49" s="5" t="s">
        <v>40</v>
      </c>
      <c r="C49" s="6" t="s">
        <v>15</v>
      </c>
      <c r="D49" s="106">
        <v>22000</v>
      </c>
      <c r="E49" s="37">
        <v>0.2</v>
      </c>
      <c r="F49" s="10">
        <f>F41</f>
        <v>0.65</v>
      </c>
      <c r="G49" s="35">
        <f>(D49*(1-E49))*F49</f>
        <v>11440</v>
      </c>
    </row>
    <row r="50" spans="2:7" ht="15.75" thickBot="1" x14ac:dyDescent="0.3">
      <c r="B50" s="7" t="s">
        <v>41</v>
      </c>
      <c r="C50" s="8" t="s">
        <v>15</v>
      </c>
      <c r="D50" s="107">
        <v>180000</v>
      </c>
      <c r="E50" s="39">
        <v>0.2</v>
      </c>
      <c r="F50" s="11">
        <f>F42</f>
        <v>0.65</v>
      </c>
      <c r="G50" s="35">
        <f>(D50*(1-E50))*F50</f>
        <v>93600</v>
      </c>
    </row>
    <row r="51" spans="2:7" ht="15.75" thickBot="1" x14ac:dyDescent="0.3">
      <c r="G51" s="40">
        <f>SUM(G47:G50)</f>
        <v>2213040</v>
      </c>
    </row>
    <row r="52" spans="2:7" x14ac:dyDescent="0.25">
      <c r="G52" s="47"/>
    </row>
    <row r="53" spans="2:7" ht="24" thickBot="1" x14ac:dyDescent="0.4">
      <c r="B53" s="157" t="s">
        <v>31</v>
      </c>
      <c r="C53" s="157"/>
      <c r="D53" s="157"/>
      <c r="E53" s="157"/>
      <c r="F53" s="157"/>
      <c r="G53" s="157"/>
    </row>
    <row r="54" spans="2:7" ht="30.75" thickBot="1" x14ac:dyDescent="0.3">
      <c r="B54" s="30" t="s">
        <v>36</v>
      </c>
      <c r="C54" s="1" t="s">
        <v>9</v>
      </c>
      <c r="D54" s="2" t="s">
        <v>10</v>
      </c>
      <c r="E54" s="2" t="s">
        <v>37</v>
      </c>
      <c r="F54" s="1" t="s">
        <v>17</v>
      </c>
      <c r="G54" s="1" t="s">
        <v>34</v>
      </c>
    </row>
    <row r="55" spans="2:7" ht="15.75" thickBot="1" x14ac:dyDescent="0.3">
      <c r="B55" s="3" t="s">
        <v>38</v>
      </c>
      <c r="C55" s="4" t="s">
        <v>15</v>
      </c>
      <c r="D55" s="105">
        <v>3500000</v>
      </c>
      <c r="E55" s="33">
        <v>0.2</v>
      </c>
      <c r="F55" s="34">
        <f>F47</f>
        <v>0.35</v>
      </c>
      <c r="G55" s="35">
        <f>(D55*(1-E55))*F55</f>
        <v>979999.99999999988</v>
      </c>
    </row>
    <row r="56" spans="2:7" ht="15.75" thickBot="1" x14ac:dyDescent="0.3">
      <c r="B56" s="5" t="s">
        <v>39</v>
      </c>
      <c r="C56" s="6" t="s">
        <v>15</v>
      </c>
      <c r="D56" s="106">
        <v>3500000</v>
      </c>
      <c r="E56" s="37">
        <v>0.2</v>
      </c>
      <c r="F56" s="10">
        <f>F48</f>
        <v>0.5</v>
      </c>
      <c r="G56" s="35">
        <f>(D56*(1-E56))*F56</f>
        <v>1400000</v>
      </c>
    </row>
    <row r="57" spans="2:7" ht="15.75" thickBot="1" x14ac:dyDescent="0.3">
      <c r="B57" s="5" t="s">
        <v>40</v>
      </c>
      <c r="C57" s="6" t="s">
        <v>15</v>
      </c>
      <c r="D57" s="106">
        <v>23000</v>
      </c>
      <c r="E57" s="37">
        <v>0.2</v>
      </c>
      <c r="F57" s="10">
        <f>F49</f>
        <v>0.65</v>
      </c>
      <c r="G57" s="35">
        <f>(D57*(1-E57))*F57</f>
        <v>11960</v>
      </c>
    </row>
    <row r="58" spans="2:7" ht="15.75" thickBot="1" x14ac:dyDescent="0.3">
      <c r="B58" s="7" t="s">
        <v>41</v>
      </c>
      <c r="C58" s="8" t="s">
        <v>15</v>
      </c>
      <c r="D58" s="107">
        <v>220000</v>
      </c>
      <c r="E58" s="39">
        <v>0.2</v>
      </c>
      <c r="F58" s="11">
        <f>F50</f>
        <v>0.65</v>
      </c>
      <c r="G58" s="35">
        <f>(D58*(1-E58))*F58</f>
        <v>114400</v>
      </c>
    </row>
    <row r="59" spans="2:7" ht="15.75" thickBot="1" x14ac:dyDescent="0.3">
      <c r="G59" s="40">
        <f>SUM(G55:G58)</f>
        <v>2506360</v>
      </c>
    </row>
    <row r="60" spans="2:7" x14ac:dyDescent="0.25">
      <c r="G60" s="47"/>
    </row>
    <row r="61" spans="2:7" ht="24" thickBot="1" x14ac:dyDescent="0.4">
      <c r="B61" s="143" t="s">
        <v>42</v>
      </c>
      <c r="C61" s="143"/>
      <c r="D61" s="143"/>
      <c r="E61" s="143"/>
      <c r="F61" s="143"/>
      <c r="G61" s="41"/>
    </row>
    <row r="62" spans="2:7" ht="15.75" thickBot="1" x14ac:dyDescent="0.3">
      <c r="B62" s="1" t="s">
        <v>36</v>
      </c>
      <c r="C62" s="1" t="s">
        <v>9</v>
      </c>
      <c r="D62" s="1" t="s">
        <v>43</v>
      </c>
      <c r="E62" s="1" t="s">
        <v>34</v>
      </c>
    </row>
    <row r="63" spans="2:7" ht="15.75" thickBot="1" x14ac:dyDescent="0.3">
      <c r="B63" s="3" t="s">
        <v>38</v>
      </c>
      <c r="C63" s="4" t="s">
        <v>15</v>
      </c>
      <c r="D63" s="32">
        <f>D7+D15+D23+D31+D39+D47+D55</f>
        <v>38700000</v>
      </c>
      <c r="E63" s="42">
        <f>G7+G15+G23+G31+G39+G47+G55</f>
        <v>10836000</v>
      </c>
    </row>
    <row r="64" spans="2:7" ht="15.75" thickBot="1" x14ac:dyDescent="0.3">
      <c r="B64" s="5" t="s">
        <v>39</v>
      </c>
      <c r="C64" s="6" t="s">
        <v>15</v>
      </c>
      <c r="D64" s="36">
        <f>D8+D16+D24+D32+D40+D48+D56</f>
        <v>12400000</v>
      </c>
      <c r="E64" s="43">
        <f>G8+G16+G24+G32+G40+G48+G56</f>
        <v>4960000</v>
      </c>
    </row>
    <row r="65" spans="2:7" ht="15.75" thickBot="1" x14ac:dyDescent="0.3">
      <c r="B65" s="5" t="s">
        <v>40</v>
      </c>
      <c r="C65" s="6" t="s">
        <v>15</v>
      </c>
      <c r="D65" s="36">
        <f>D9+D17+D25+D33+D41+D49+D57</f>
        <v>161000</v>
      </c>
      <c r="E65" s="44">
        <f>G9+G17+G25+G33+G41+G49+G57</f>
        <v>83720</v>
      </c>
    </row>
    <row r="66" spans="2:7" ht="15.75" thickBot="1" x14ac:dyDescent="0.3">
      <c r="B66" s="7" t="s">
        <v>41</v>
      </c>
      <c r="C66" s="8" t="s">
        <v>15</v>
      </c>
      <c r="D66" s="38">
        <f>D10+D18+D26+D34+D42+D50+D58</f>
        <v>1490000</v>
      </c>
      <c r="E66" s="42">
        <f>G10+G18+G26+G34+G42+G50+G58</f>
        <v>774800</v>
      </c>
    </row>
    <row r="67" spans="2:7" ht="15.75" thickBot="1" x14ac:dyDescent="0.3">
      <c r="D67" s="45"/>
      <c r="E67" s="46">
        <f>SUM(E63:E66)</f>
        <v>16654520</v>
      </c>
      <c r="G67" s="47"/>
    </row>
  </sheetData>
  <mergeCells count="10">
    <mergeCell ref="B61:F61"/>
    <mergeCell ref="B45:G45"/>
    <mergeCell ref="B53:G53"/>
    <mergeCell ref="B1:G1"/>
    <mergeCell ref="B5:G5"/>
    <mergeCell ref="B13:G13"/>
    <mergeCell ref="B21:G21"/>
    <mergeCell ref="B29:G29"/>
    <mergeCell ref="B37:G37"/>
    <mergeCell ref="B2:G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N81"/>
  <sheetViews>
    <sheetView topLeftCell="D43" zoomScale="60" zoomScaleNormal="60" workbookViewId="0">
      <selection activeCell="E82" sqref="E82"/>
    </sheetView>
  </sheetViews>
  <sheetFormatPr defaultRowHeight="15" x14ac:dyDescent="0.25"/>
  <cols>
    <col min="1" max="1" width="5" customWidth="1"/>
    <col min="2" max="2" width="46.85546875" bestFit="1" customWidth="1"/>
    <col min="4" max="4" width="17.140625" bestFit="1" customWidth="1"/>
    <col min="5" max="5" width="26.42578125" customWidth="1"/>
    <col min="6" max="6" width="25.7109375" customWidth="1"/>
    <col min="7" max="7" width="9.5703125" customWidth="1"/>
    <col min="8" max="8" width="41.85546875" customWidth="1"/>
    <col min="9" max="9" width="11.28515625" customWidth="1"/>
    <col min="10" max="10" width="11.85546875" customWidth="1"/>
    <col min="12" max="12" width="41.85546875" customWidth="1"/>
    <col min="13" max="13" width="11.28515625" customWidth="1"/>
    <col min="14" max="14" width="11.85546875" customWidth="1"/>
  </cols>
  <sheetData>
    <row r="1" spans="2:14" ht="32.25" thickBot="1" x14ac:dyDescent="0.55000000000000004">
      <c r="B1" s="144" t="s">
        <v>44</v>
      </c>
      <c r="C1" s="144"/>
      <c r="D1" s="144"/>
      <c r="E1" s="144"/>
      <c r="F1" s="144"/>
      <c r="H1" s="48" t="s">
        <v>45</v>
      </c>
      <c r="I1" s="48"/>
      <c r="J1" s="48"/>
      <c r="K1" s="48"/>
      <c r="L1" s="48"/>
      <c r="M1" s="48"/>
      <c r="N1" s="48"/>
    </row>
    <row r="2" spans="2:14" ht="15" customHeight="1" x14ac:dyDescent="0.25">
      <c r="B2" s="145" t="s">
        <v>74</v>
      </c>
      <c r="C2" s="146"/>
      <c r="D2" s="146"/>
      <c r="E2" s="146"/>
      <c r="F2" s="147"/>
      <c r="H2" s="151" t="s">
        <v>69</v>
      </c>
      <c r="I2" s="152"/>
      <c r="J2" s="152"/>
      <c r="K2" s="152"/>
      <c r="L2" s="152"/>
      <c r="M2" s="152"/>
      <c r="N2" s="153"/>
    </row>
    <row r="3" spans="2:14" ht="60.75" customHeight="1" thickBot="1" x14ac:dyDescent="0.3">
      <c r="B3" s="148"/>
      <c r="C3" s="149"/>
      <c r="D3" s="149"/>
      <c r="E3" s="149"/>
      <c r="F3" s="150"/>
      <c r="H3" s="154"/>
      <c r="I3" s="155"/>
      <c r="J3" s="155"/>
      <c r="K3" s="155"/>
      <c r="L3" s="155"/>
      <c r="M3" s="155"/>
      <c r="N3" s="156"/>
    </row>
    <row r="4" spans="2:14" ht="15.75" x14ac:dyDescent="0.25">
      <c r="B4" s="54"/>
      <c r="C4" s="54"/>
      <c r="D4" s="54"/>
      <c r="E4" s="54"/>
      <c r="F4" s="54"/>
      <c r="H4" s="55"/>
      <c r="I4" s="55"/>
      <c r="J4" s="55"/>
      <c r="K4" s="55"/>
      <c r="L4" s="55"/>
      <c r="M4" s="55"/>
      <c r="N4" s="55"/>
    </row>
    <row r="5" spans="2:14" ht="15.75" thickBot="1" x14ac:dyDescent="0.3"/>
    <row r="6" spans="2:14" ht="24" thickBot="1" x14ac:dyDescent="0.4">
      <c r="B6" s="134" t="s">
        <v>7</v>
      </c>
      <c r="C6" s="135"/>
      <c r="D6" s="135"/>
      <c r="E6" s="92"/>
      <c r="F6" s="56"/>
      <c r="H6" s="136">
        <v>2021</v>
      </c>
      <c r="I6" s="137"/>
      <c r="J6" s="138"/>
      <c r="L6" s="136">
        <v>2021</v>
      </c>
      <c r="M6" s="137"/>
      <c r="N6" s="138"/>
    </row>
    <row r="7" spans="2:14" ht="30.75" thickBot="1" x14ac:dyDescent="0.4">
      <c r="B7" s="1" t="s">
        <v>8</v>
      </c>
      <c r="C7" s="1" t="s">
        <v>9</v>
      </c>
      <c r="D7" s="15" t="s">
        <v>10</v>
      </c>
      <c r="E7" s="19" t="s">
        <v>11</v>
      </c>
      <c r="F7" s="16" t="s">
        <v>12</v>
      </c>
      <c r="H7" s="139" t="s">
        <v>13</v>
      </c>
      <c r="I7" s="140"/>
      <c r="J7" s="141"/>
      <c r="L7" s="139" t="s">
        <v>14</v>
      </c>
      <c r="M7" s="140"/>
      <c r="N7" s="141"/>
    </row>
    <row r="8" spans="2:14" ht="15.75" thickBot="1" x14ac:dyDescent="0.3">
      <c r="B8" s="3" t="s">
        <v>13</v>
      </c>
      <c r="C8" s="4" t="s">
        <v>15</v>
      </c>
      <c r="D8" s="103">
        <v>1227000</v>
      </c>
      <c r="E8" s="20">
        <f>J13</f>
        <v>2.09</v>
      </c>
      <c r="F8" s="17">
        <f>D8*E8</f>
        <v>2564430</v>
      </c>
      <c r="H8" s="9" t="s">
        <v>16</v>
      </c>
      <c r="I8" s="9" t="s">
        <v>9</v>
      </c>
      <c r="J8" s="9" t="s">
        <v>17</v>
      </c>
      <c r="L8" s="9" t="s">
        <v>16</v>
      </c>
      <c r="M8" s="9" t="s">
        <v>9</v>
      </c>
      <c r="N8" s="9" t="s">
        <v>17</v>
      </c>
    </row>
    <row r="9" spans="2:14" ht="15.75" thickBot="1" x14ac:dyDescent="0.3">
      <c r="B9" s="7" t="s">
        <v>18</v>
      </c>
      <c r="C9" s="8" t="s">
        <v>15</v>
      </c>
      <c r="D9" s="104">
        <v>41000</v>
      </c>
      <c r="E9" s="21">
        <f>N13</f>
        <v>1.0900000000000001</v>
      </c>
      <c r="F9" s="18">
        <f>D9*E9</f>
        <v>44690</v>
      </c>
      <c r="H9" s="52" t="s">
        <v>19</v>
      </c>
      <c r="I9" s="52" t="s">
        <v>20</v>
      </c>
      <c r="J9" s="53">
        <v>0.3</v>
      </c>
      <c r="L9" s="52" t="s">
        <v>19</v>
      </c>
      <c r="M9" s="52" t="s">
        <v>20</v>
      </c>
      <c r="N9" s="53">
        <v>0.3</v>
      </c>
    </row>
    <row r="10" spans="2:14" ht="15.75" thickBot="1" x14ac:dyDescent="0.3">
      <c r="F10" s="22">
        <f>SUM(F8:F9)</f>
        <v>2609120</v>
      </c>
      <c r="H10" s="49" t="s">
        <v>21</v>
      </c>
      <c r="I10" s="49" t="s">
        <v>20</v>
      </c>
      <c r="J10" s="50">
        <v>1.79</v>
      </c>
      <c r="L10" s="49" t="s">
        <v>21</v>
      </c>
      <c r="M10" s="49" t="s">
        <v>20</v>
      </c>
      <c r="N10" s="50">
        <v>0.79</v>
      </c>
    </row>
    <row r="11" spans="2:14" x14ac:dyDescent="0.25">
      <c r="H11" s="49" t="s">
        <v>22</v>
      </c>
      <c r="I11" s="49" t="s">
        <v>20</v>
      </c>
      <c r="J11" s="51"/>
      <c r="L11" s="49" t="s">
        <v>22</v>
      </c>
      <c r="M11" s="49" t="s">
        <v>20</v>
      </c>
      <c r="N11" s="51"/>
    </row>
    <row r="12" spans="2:14" ht="15.75" thickBot="1" x14ac:dyDescent="0.3">
      <c r="H12" s="49" t="s">
        <v>24</v>
      </c>
      <c r="I12" s="49" t="s">
        <v>20</v>
      </c>
      <c r="J12" s="50"/>
      <c r="L12" s="49" t="s">
        <v>24</v>
      </c>
      <c r="M12" s="52" t="s">
        <v>20</v>
      </c>
      <c r="N12" s="53"/>
    </row>
    <row r="13" spans="2:14" ht="15.75" thickBot="1" x14ac:dyDescent="0.3">
      <c r="H13" s="12" t="s">
        <v>25</v>
      </c>
      <c r="I13" s="14"/>
      <c r="J13" s="13">
        <f>SUM(J9:J12)</f>
        <v>2.09</v>
      </c>
      <c r="L13" s="12" t="s">
        <v>25</v>
      </c>
      <c r="M13" s="14"/>
      <c r="N13" s="13">
        <f>SUM(N9:N12)</f>
        <v>1.0900000000000001</v>
      </c>
    </row>
    <row r="15" spans="2:14" ht="15.75" thickBot="1" x14ac:dyDescent="0.3"/>
    <row r="16" spans="2:14" ht="24" thickBot="1" x14ac:dyDescent="0.4">
      <c r="B16" s="91" t="s">
        <v>26</v>
      </c>
      <c r="C16" s="92"/>
      <c r="D16" s="92"/>
      <c r="E16" s="92"/>
      <c r="F16" s="56"/>
      <c r="H16" s="136">
        <v>2022</v>
      </c>
      <c r="I16" s="137"/>
      <c r="J16" s="138"/>
      <c r="L16" s="136">
        <v>2022</v>
      </c>
      <c r="M16" s="137"/>
      <c r="N16" s="138"/>
    </row>
    <row r="17" spans="2:14" ht="30.75" thickBot="1" x14ac:dyDescent="0.4">
      <c r="B17" s="1" t="s">
        <v>8</v>
      </c>
      <c r="C17" s="1" t="s">
        <v>9</v>
      </c>
      <c r="D17" s="2" t="s">
        <v>10</v>
      </c>
      <c r="E17" s="16" t="s">
        <v>11</v>
      </c>
      <c r="F17" s="16" t="s">
        <v>12</v>
      </c>
      <c r="H17" s="139" t="s">
        <v>13</v>
      </c>
      <c r="I17" s="140"/>
      <c r="J17" s="141"/>
      <c r="L17" s="139" t="s">
        <v>14</v>
      </c>
      <c r="M17" s="140"/>
      <c r="N17" s="141"/>
    </row>
    <row r="18" spans="2:14" ht="15.75" thickBot="1" x14ac:dyDescent="0.3">
      <c r="B18" s="3" t="s">
        <v>13</v>
      </c>
      <c r="C18" s="4" t="s">
        <v>15</v>
      </c>
      <c r="D18" s="103">
        <v>1787000</v>
      </c>
      <c r="E18" s="17">
        <f>J23</f>
        <v>2.09</v>
      </c>
      <c r="F18" s="17">
        <f>D18*E18</f>
        <v>3734829.9999999995</v>
      </c>
      <c r="H18" s="9" t="s">
        <v>16</v>
      </c>
      <c r="I18" s="9" t="s">
        <v>9</v>
      </c>
      <c r="J18" s="9" t="s">
        <v>17</v>
      </c>
      <c r="L18" s="9" t="s">
        <v>16</v>
      </c>
      <c r="M18" s="9" t="s">
        <v>9</v>
      </c>
      <c r="N18" s="9" t="s">
        <v>17</v>
      </c>
    </row>
    <row r="19" spans="2:14" ht="15.75" thickBot="1" x14ac:dyDescent="0.3">
      <c r="B19" s="7" t="s">
        <v>18</v>
      </c>
      <c r="C19" s="8" t="s">
        <v>15</v>
      </c>
      <c r="D19" s="104">
        <v>156000</v>
      </c>
      <c r="E19" s="18">
        <f>N23</f>
        <v>1.0900000000000001</v>
      </c>
      <c r="F19" s="18">
        <f>D19*E19</f>
        <v>170040</v>
      </c>
      <c r="H19" s="52" t="s">
        <v>19</v>
      </c>
      <c r="I19" s="52" t="s">
        <v>20</v>
      </c>
      <c r="J19" s="53">
        <f>J9</f>
        <v>0.3</v>
      </c>
      <c r="L19" s="52" t="s">
        <v>19</v>
      </c>
      <c r="M19" s="52" t="s">
        <v>20</v>
      </c>
      <c r="N19" s="53">
        <f>N9</f>
        <v>0.3</v>
      </c>
    </row>
    <row r="20" spans="2:14" ht="15.75" thickBot="1" x14ac:dyDescent="0.3">
      <c r="F20" s="22">
        <f>SUM(F18:F19)</f>
        <v>3904869.9999999995</v>
      </c>
      <c r="H20" s="49" t="s">
        <v>21</v>
      </c>
      <c r="I20" s="49" t="s">
        <v>20</v>
      </c>
      <c r="J20" s="50">
        <f>J10</f>
        <v>1.79</v>
      </c>
      <c r="L20" s="49" t="s">
        <v>21</v>
      </c>
      <c r="M20" s="49" t="s">
        <v>20</v>
      </c>
      <c r="N20" s="50">
        <f>N10</f>
        <v>0.79</v>
      </c>
    </row>
    <row r="21" spans="2:14" x14ac:dyDescent="0.25">
      <c r="H21" s="49" t="s">
        <v>22</v>
      </c>
      <c r="I21" s="49" t="s">
        <v>20</v>
      </c>
      <c r="J21" s="51"/>
      <c r="L21" s="49" t="s">
        <v>22</v>
      </c>
      <c r="M21" s="49" t="s">
        <v>20</v>
      </c>
      <c r="N21" s="51"/>
    </row>
    <row r="22" spans="2:14" ht="15.75" thickBot="1" x14ac:dyDescent="0.3">
      <c r="H22" s="49" t="s">
        <v>24</v>
      </c>
      <c r="I22" s="49" t="s">
        <v>20</v>
      </c>
      <c r="J22" s="50"/>
      <c r="L22" s="49" t="s">
        <v>24</v>
      </c>
      <c r="M22" s="49" t="s">
        <v>20</v>
      </c>
      <c r="N22" s="50"/>
    </row>
    <row r="23" spans="2:14" ht="15.75" thickBot="1" x14ac:dyDescent="0.3">
      <c r="H23" s="12" t="s">
        <v>25</v>
      </c>
      <c r="I23" s="14"/>
      <c r="J23" s="13">
        <f>SUM(J19:J22)</f>
        <v>2.09</v>
      </c>
      <c r="L23" s="12" t="s">
        <v>25</v>
      </c>
      <c r="M23" s="14"/>
      <c r="N23" s="13">
        <f>SUM(N19:N22)</f>
        <v>1.0900000000000001</v>
      </c>
    </row>
    <row r="25" spans="2:14" ht="15.75" thickBot="1" x14ac:dyDescent="0.3"/>
    <row r="26" spans="2:14" ht="24" thickBot="1" x14ac:dyDescent="0.4">
      <c r="B26" s="134" t="s">
        <v>27</v>
      </c>
      <c r="C26" s="135"/>
      <c r="D26" s="135"/>
      <c r="E26" s="92"/>
      <c r="F26" s="56"/>
      <c r="H26" s="136">
        <v>2023</v>
      </c>
      <c r="I26" s="137"/>
      <c r="J26" s="138"/>
      <c r="L26" s="136">
        <v>2023</v>
      </c>
      <c r="M26" s="137"/>
      <c r="N26" s="138"/>
    </row>
    <row r="27" spans="2:14" ht="30.75" thickBot="1" x14ac:dyDescent="0.4">
      <c r="B27" s="1" t="s">
        <v>8</v>
      </c>
      <c r="C27" s="1" t="s">
        <v>9</v>
      </c>
      <c r="D27" s="2" t="s">
        <v>10</v>
      </c>
      <c r="E27" s="16" t="s">
        <v>11</v>
      </c>
      <c r="F27" s="16" t="s">
        <v>12</v>
      </c>
      <c r="H27" s="139" t="s">
        <v>13</v>
      </c>
      <c r="I27" s="140"/>
      <c r="J27" s="141"/>
      <c r="L27" s="139" t="s">
        <v>14</v>
      </c>
      <c r="M27" s="140"/>
      <c r="N27" s="141"/>
    </row>
    <row r="28" spans="2:14" ht="15.75" thickBot="1" x14ac:dyDescent="0.3">
      <c r="B28" s="3" t="s">
        <v>13</v>
      </c>
      <c r="C28" s="4" t="s">
        <v>15</v>
      </c>
      <c r="D28" s="103">
        <v>1473000</v>
      </c>
      <c r="E28" s="17">
        <f>J33</f>
        <v>2.09</v>
      </c>
      <c r="F28" s="17">
        <f>D28*E28</f>
        <v>3078570</v>
      </c>
      <c r="H28" s="9" t="s">
        <v>16</v>
      </c>
      <c r="I28" s="9" t="s">
        <v>9</v>
      </c>
      <c r="J28" s="9" t="s">
        <v>17</v>
      </c>
      <c r="L28" s="9" t="s">
        <v>16</v>
      </c>
      <c r="M28" s="9" t="s">
        <v>9</v>
      </c>
      <c r="N28" s="9" t="s">
        <v>17</v>
      </c>
    </row>
    <row r="29" spans="2:14" ht="15.75" thickBot="1" x14ac:dyDescent="0.3">
      <c r="B29" s="7" t="s">
        <v>18</v>
      </c>
      <c r="C29" s="8" t="s">
        <v>15</v>
      </c>
      <c r="D29" s="104">
        <v>58000</v>
      </c>
      <c r="E29" s="18">
        <f>N33</f>
        <v>1.0900000000000001</v>
      </c>
      <c r="F29" s="18">
        <f>D29*E29</f>
        <v>63220.000000000007</v>
      </c>
      <c r="H29" s="52" t="s">
        <v>19</v>
      </c>
      <c r="I29" s="52" t="s">
        <v>20</v>
      </c>
      <c r="J29" s="53">
        <f>J19</f>
        <v>0.3</v>
      </c>
      <c r="L29" s="52" t="s">
        <v>19</v>
      </c>
      <c r="M29" s="52" t="s">
        <v>20</v>
      </c>
      <c r="N29" s="53">
        <f>N19</f>
        <v>0.3</v>
      </c>
    </row>
    <row r="30" spans="2:14" ht="15.75" thickBot="1" x14ac:dyDescent="0.3">
      <c r="F30" s="22">
        <f>SUM(F28:F29)</f>
        <v>3141790</v>
      </c>
      <c r="H30" s="49" t="s">
        <v>21</v>
      </c>
      <c r="I30" s="49" t="s">
        <v>20</v>
      </c>
      <c r="J30" s="50">
        <f>J20</f>
        <v>1.79</v>
      </c>
      <c r="L30" s="49" t="s">
        <v>21</v>
      </c>
      <c r="M30" s="49" t="s">
        <v>20</v>
      </c>
      <c r="N30" s="50">
        <f>N20</f>
        <v>0.79</v>
      </c>
    </row>
    <row r="31" spans="2:14" x14ac:dyDescent="0.25">
      <c r="H31" s="49" t="s">
        <v>22</v>
      </c>
      <c r="I31" s="49" t="s">
        <v>20</v>
      </c>
      <c r="J31" s="51"/>
      <c r="L31" s="49" t="s">
        <v>22</v>
      </c>
      <c r="M31" s="49" t="s">
        <v>20</v>
      </c>
      <c r="N31" s="51"/>
    </row>
    <row r="32" spans="2:14" ht="15.75" thickBot="1" x14ac:dyDescent="0.3">
      <c r="H32" s="49" t="s">
        <v>24</v>
      </c>
      <c r="I32" s="49" t="s">
        <v>20</v>
      </c>
      <c r="J32" s="50"/>
      <c r="L32" s="49" t="s">
        <v>24</v>
      </c>
      <c r="M32" s="49" t="s">
        <v>20</v>
      </c>
      <c r="N32" s="50"/>
    </row>
    <row r="33" spans="2:14" ht="15.75" thickBot="1" x14ac:dyDescent="0.3">
      <c r="H33" s="12" t="s">
        <v>25</v>
      </c>
      <c r="I33" s="14"/>
      <c r="J33" s="13">
        <f>SUM(J29:J32)</f>
        <v>2.09</v>
      </c>
      <c r="L33" s="12" t="s">
        <v>25</v>
      </c>
      <c r="M33" s="14"/>
      <c r="N33" s="13">
        <f>SUM(N29:N32)</f>
        <v>1.0900000000000001</v>
      </c>
    </row>
    <row r="35" spans="2:14" ht="15.75" thickBot="1" x14ac:dyDescent="0.3"/>
    <row r="36" spans="2:14" ht="24" thickBot="1" x14ac:dyDescent="0.4">
      <c r="B36" s="134" t="s">
        <v>28</v>
      </c>
      <c r="C36" s="135"/>
      <c r="D36" s="135"/>
      <c r="E36" s="92"/>
      <c r="F36" s="56"/>
      <c r="H36" s="136">
        <v>2024</v>
      </c>
      <c r="I36" s="137"/>
      <c r="J36" s="138"/>
      <c r="L36" s="136">
        <v>2024</v>
      </c>
      <c r="M36" s="137"/>
      <c r="N36" s="138"/>
    </row>
    <row r="37" spans="2:14" ht="30.75" thickBot="1" x14ac:dyDescent="0.4">
      <c r="B37" s="1" t="s">
        <v>8</v>
      </c>
      <c r="C37" s="1" t="s">
        <v>9</v>
      </c>
      <c r="D37" s="2" t="s">
        <v>10</v>
      </c>
      <c r="E37" s="16" t="s">
        <v>11</v>
      </c>
      <c r="F37" s="16" t="s">
        <v>12</v>
      </c>
      <c r="H37" s="139" t="s">
        <v>13</v>
      </c>
      <c r="I37" s="140"/>
      <c r="J37" s="141"/>
      <c r="L37" s="139" t="s">
        <v>14</v>
      </c>
      <c r="M37" s="140"/>
      <c r="N37" s="141"/>
    </row>
    <row r="38" spans="2:14" ht="15.75" thickBot="1" x14ac:dyDescent="0.3">
      <c r="B38" s="3" t="s">
        <v>13</v>
      </c>
      <c r="C38" s="4" t="s">
        <v>15</v>
      </c>
      <c r="D38" s="103">
        <v>1587000</v>
      </c>
      <c r="E38" s="17">
        <f>J43</f>
        <v>2.09</v>
      </c>
      <c r="F38" s="17">
        <f>D38*E38</f>
        <v>3316830</v>
      </c>
      <c r="H38" s="9" t="s">
        <v>16</v>
      </c>
      <c r="I38" s="9" t="s">
        <v>9</v>
      </c>
      <c r="J38" s="9" t="s">
        <v>17</v>
      </c>
      <c r="L38" s="9" t="s">
        <v>16</v>
      </c>
      <c r="M38" s="9" t="s">
        <v>9</v>
      </c>
      <c r="N38" s="9" t="s">
        <v>17</v>
      </c>
    </row>
    <row r="39" spans="2:14" ht="15.75" thickBot="1" x14ac:dyDescent="0.3">
      <c r="B39" s="7" t="s">
        <v>18</v>
      </c>
      <c r="C39" s="8" t="s">
        <v>15</v>
      </c>
      <c r="D39" s="104">
        <v>55000</v>
      </c>
      <c r="E39" s="18">
        <f>N43</f>
        <v>1.0900000000000001</v>
      </c>
      <c r="F39" s="18">
        <f>D39*E39</f>
        <v>59950.000000000007</v>
      </c>
      <c r="H39" s="52" t="s">
        <v>19</v>
      </c>
      <c r="I39" s="52" t="s">
        <v>20</v>
      </c>
      <c r="J39" s="53">
        <f>J29</f>
        <v>0.3</v>
      </c>
      <c r="L39" s="52" t="s">
        <v>19</v>
      </c>
      <c r="M39" s="52" t="s">
        <v>20</v>
      </c>
      <c r="N39" s="53">
        <f>N29</f>
        <v>0.3</v>
      </c>
    </row>
    <row r="40" spans="2:14" ht="15.75" thickBot="1" x14ac:dyDescent="0.3">
      <c r="F40" s="22">
        <f>SUM(F38:F39)</f>
        <v>3376780</v>
      </c>
      <c r="H40" s="49" t="s">
        <v>21</v>
      </c>
      <c r="I40" s="49" t="s">
        <v>20</v>
      </c>
      <c r="J40" s="50">
        <f>J30</f>
        <v>1.79</v>
      </c>
      <c r="L40" s="49" t="s">
        <v>21</v>
      </c>
      <c r="M40" s="49" t="s">
        <v>20</v>
      </c>
      <c r="N40" s="50">
        <f>N30</f>
        <v>0.79</v>
      </c>
    </row>
    <row r="41" spans="2:14" x14ac:dyDescent="0.25">
      <c r="H41" s="49" t="s">
        <v>22</v>
      </c>
      <c r="I41" s="49" t="s">
        <v>20</v>
      </c>
      <c r="J41" s="51"/>
      <c r="L41" s="49" t="s">
        <v>22</v>
      </c>
      <c r="M41" s="49" t="s">
        <v>20</v>
      </c>
      <c r="N41" s="51"/>
    </row>
    <row r="42" spans="2:14" ht="15.75" thickBot="1" x14ac:dyDescent="0.3">
      <c r="H42" s="49" t="s">
        <v>24</v>
      </c>
      <c r="I42" s="49" t="s">
        <v>20</v>
      </c>
      <c r="J42" s="50"/>
      <c r="L42" s="49" t="s">
        <v>24</v>
      </c>
      <c r="M42" s="49" t="s">
        <v>20</v>
      </c>
      <c r="N42" s="50"/>
    </row>
    <row r="43" spans="2:14" ht="15.75" thickBot="1" x14ac:dyDescent="0.3">
      <c r="H43" s="12" t="s">
        <v>25</v>
      </c>
      <c r="I43" s="14"/>
      <c r="J43" s="13">
        <f>SUM(J39:J42)</f>
        <v>2.09</v>
      </c>
      <c r="L43" s="12" t="s">
        <v>25</v>
      </c>
      <c r="M43" s="14"/>
      <c r="N43" s="13">
        <f>SUM(N39:N42)</f>
        <v>1.0900000000000001</v>
      </c>
    </row>
    <row r="46" spans="2:14" ht="15.75" thickBot="1" x14ac:dyDescent="0.3"/>
    <row r="47" spans="2:14" ht="24" thickBot="1" x14ac:dyDescent="0.4">
      <c r="B47" s="134" t="s">
        <v>29</v>
      </c>
      <c r="C47" s="135"/>
      <c r="D47" s="135"/>
      <c r="E47" s="92"/>
      <c r="F47" s="56"/>
      <c r="H47" s="136">
        <v>2025</v>
      </c>
      <c r="I47" s="137"/>
      <c r="J47" s="138"/>
      <c r="L47" s="136">
        <v>2025</v>
      </c>
      <c r="M47" s="137"/>
      <c r="N47" s="138"/>
    </row>
    <row r="48" spans="2:14" ht="30.75" thickBot="1" x14ac:dyDescent="0.4">
      <c r="B48" s="1" t="s">
        <v>8</v>
      </c>
      <c r="C48" s="1" t="s">
        <v>9</v>
      </c>
      <c r="D48" s="2" t="s">
        <v>10</v>
      </c>
      <c r="E48" s="16" t="s">
        <v>11</v>
      </c>
      <c r="F48" s="16" t="s">
        <v>12</v>
      </c>
      <c r="H48" s="139" t="s">
        <v>13</v>
      </c>
      <c r="I48" s="140"/>
      <c r="J48" s="141"/>
      <c r="L48" s="139" t="s">
        <v>14</v>
      </c>
      <c r="M48" s="140"/>
      <c r="N48" s="141"/>
    </row>
    <row r="49" spans="2:14" ht="15.75" thickBot="1" x14ac:dyDescent="0.3">
      <c r="B49" s="3" t="s">
        <v>13</v>
      </c>
      <c r="C49" s="4" t="s">
        <v>15</v>
      </c>
      <c r="D49" s="103">
        <v>1659000</v>
      </c>
      <c r="E49" s="17">
        <f>J54</f>
        <v>2.09</v>
      </c>
      <c r="F49" s="17">
        <f>D49*E49</f>
        <v>3467309.9999999995</v>
      </c>
      <c r="H49" s="9" t="s">
        <v>16</v>
      </c>
      <c r="I49" s="9" t="s">
        <v>9</v>
      </c>
      <c r="J49" s="9" t="s">
        <v>17</v>
      </c>
      <c r="L49" s="9" t="s">
        <v>16</v>
      </c>
      <c r="M49" s="9" t="s">
        <v>9</v>
      </c>
      <c r="N49" s="9" t="s">
        <v>17</v>
      </c>
    </row>
    <row r="50" spans="2:14" ht="15.75" thickBot="1" x14ac:dyDescent="0.3">
      <c r="B50" s="7" t="s">
        <v>18</v>
      </c>
      <c r="C50" s="8" t="s">
        <v>15</v>
      </c>
      <c r="D50" s="104">
        <v>57000</v>
      </c>
      <c r="E50" s="18">
        <f>N54</f>
        <v>1.0900000000000001</v>
      </c>
      <c r="F50" s="18">
        <f>D50*E50</f>
        <v>62130.000000000007</v>
      </c>
      <c r="H50" s="52" t="s">
        <v>19</v>
      </c>
      <c r="I50" s="52" t="s">
        <v>20</v>
      </c>
      <c r="J50" s="53">
        <f>J39</f>
        <v>0.3</v>
      </c>
      <c r="L50" s="52" t="s">
        <v>19</v>
      </c>
      <c r="M50" s="52" t="s">
        <v>20</v>
      </c>
      <c r="N50" s="53">
        <f>N39</f>
        <v>0.3</v>
      </c>
    </row>
    <row r="51" spans="2:14" ht="15.75" thickBot="1" x14ac:dyDescent="0.3">
      <c r="F51" s="22">
        <f>SUM(F49:F50)</f>
        <v>3529439.9999999995</v>
      </c>
      <c r="H51" s="49" t="s">
        <v>21</v>
      </c>
      <c r="I51" s="49" t="s">
        <v>20</v>
      </c>
      <c r="J51" s="50">
        <f>J40</f>
        <v>1.79</v>
      </c>
      <c r="L51" s="49" t="s">
        <v>21</v>
      </c>
      <c r="M51" s="49" t="s">
        <v>20</v>
      </c>
      <c r="N51" s="50">
        <f>N40</f>
        <v>0.79</v>
      </c>
    </row>
    <row r="52" spans="2:14" x14ac:dyDescent="0.25">
      <c r="H52" s="49" t="s">
        <v>22</v>
      </c>
      <c r="I52" s="49" t="s">
        <v>20</v>
      </c>
      <c r="J52" s="51"/>
      <c r="L52" s="49" t="s">
        <v>22</v>
      </c>
      <c r="M52" s="49" t="s">
        <v>20</v>
      </c>
      <c r="N52" s="51"/>
    </row>
    <row r="53" spans="2:14" ht="15.75" thickBot="1" x14ac:dyDescent="0.3">
      <c r="H53" s="49" t="s">
        <v>24</v>
      </c>
      <c r="I53" s="49" t="s">
        <v>20</v>
      </c>
      <c r="J53" s="50"/>
      <c r="L53" s="49" t="s">
        <v>24</v>
      </c>
      <c r="M53" s="49" t="s">
        <v>20</v>
      </c>
      <c r="N53" s="50"/>
    </row>
    <row r="54" spans="2:14" ht="15.75" thickBot="1" x14ac:dyDescent="0.3">
      <c r="H54" s="12" t="s">
        <v>25</v>
      </c>
      <c r="I54" s="14"/>
      <c r="J54" s="13">
        <f>SUM(J50:J53)</f>
        <v>2.09</v>
      </c>
      <c r="L54" s="12" t="s">
        <v>25</v>
      </c>
      <c r="M54" s="14"/>
      <c r="N54" s="13">
        <f>SUM(N50:N53)</f>
        <v>1.0900000000000001</v>
      </c>
    </row>
    <row r="56" spans="2:14" ht="15.75" thickBot="1" x14ac:dyDescent="0.3"/>
    <row r="57" spans="2:14" ht="24" thickBot="1" x14ac:dyDescent="0.4">
      <c r="B57" s="134" t="s">
        <v>30</v>
      </c>
      <c r="C57" s="135"/>
      <c r="D57" s="135"/>
      <c r="E57" s="92"/>
      <c r="F57" s="56"/>
      <c r="H57" s="136">
        <v>2026</v>
      </c>
      <c r="I57" s="137"/>
      <c r="J57" s="138"/>
      <c r="L57" s="136">
        <v>2026</v>
      </c>
      <c r="M57" s="137"/>
      <c r="N57" s="138"/>
    </row>
    <row r="58" spans="2:14" ht="30.75" thickBot="1" x14ac:dyDescent="0.4">
      <c r="B58" s="1" t="s">
        <v>8</v>
      </c>
      <c r="C58" s="1" t="s">
        <v>9</v>
      </c>
      <c r="D58" s="2" t="s">
        <v>10</v>
      </c>
      <c r="E58" s="16" t="s">
        <v>11</v>
      </c>
      <c r="F58" s="16" t="s">
        <v>12</v>
      </c>
      <c r="H58" s="139" t="s">
        <v>13</v>
      </c>
      <c r="I58" s="140"/>
      <c r="J58" s="141"/>
      <c r="L58" s="139" t="s">
        <v>14</v>
      </c>
      <c r="M58" s="140"/>
      <c r="N58" s="141"/>
    </row>
    <row r="59" spans="2:14" ht="15.75" thickBot="1" x14ac:dyDescent="0.3">
      <c r="B59" s="3" t="s">
        <v>13</v>
      </c>
      <c r="C59" s="4" t="s">
        <v>15</v>
      </c>
      <c r="D59" s="103">
        <v>2626000</v>
      </c>
      <c r="E59" s="17">
        <f>J64</f>
        <v>2.09</v>
      </c>
      <c r="F59" s="17">
        <f>D59*E59</f>
        <v>5488340</v>
      </c>
      <c r="H59" s="9" t="s">
        <v>16</v>
      </c>
      <c r="I59" s="9" t="s">
        <v>9</v>
      </c>
      <c r="J59" s="9" t="s">
        <v>17</v>
      </c>
      <c r="L59" s="9" t="s">
        <v>16</v>
      </c>
      <c r="M59" s="9" t="s">
        <v>9</v>
      </c>
      <c r="N59" s="9" t="s">
        <v>17</v>
      </c>
    </row>
    <row r="60" spans="2:14" ht="15.75" thickBot="1" x14ac:dyDescent="0.3">
      <c r="B60" s="7" t="s">
        <v>18</v>
      </c>
      <c r="C60" s="8" t="s">
        <v>15</v>
      </c>
      <c r="D60" s="104">
        <v>60000</v>
      </c>
      <c r="E60" s="18">
        <f>N64</f>
        <v>1.0900000000000001</v>
      </c>
      <c r="F60" s="18">
        <f>D60*E60</f>
        <v>65400.000000000007</v>
      </c>
      <c r="H60" s="52" t="s">
        <v>19</v>
      </c>
      <c r="I60" s="52" t="s">
        <v>20</v>
      </c>
      <c r="J60" s="53">
        <f>J50</f>
        <v>0.3</v>
      </c>
      <c r="L60" s="52" t="s">
        <v>19</v>
      </c>
      <c r="M60" s="52" t="s">
        <v>20</v>
      </c>
      <c r="N60" s="53">
        <f>N50</f>
        <v>0.3</v>
      </c>
    </row>
    <row r="61" spans="2:14" ht="15.75" thickBot="1" x14ac:dyDescent="0.3">
      <c r="F61" s="22">
        <f>SUM(F59:F60)</f>
        <v>5553740</v>
      </c>
      <c r="H61" s="49" t="s">
        <v>21</v>
      </c>
      <c r="I61" s="49" t="s">
        <v>20</v>
      </c>
      <c r="J61" s="50">
        <f>J51</f>
        <v>1.79</v>
      </c>
      <c r="L61" s="49" t="s">
        <v>21</v>
      </c>
      <c r="M61" s="49" t="s">
        <v>20</v>
      </c>
      <c r="N61" s="50">
        <f>N51</f>
        <v>0.79</v>
      </c>
    </row>
    <row r="62" spans="2:14" x14ac:dyDescent="0.25">
      <c r="H62" s="49" t="s">
        <v>22</v>
      </c>
      <c r="I62" s="49" t="s">
        <v>20</v>
      </c>
      <c r="J62" s="51"/>
      <c r="L62" s="49" t="s">
        <v>22</v>
      </c>
      <c r="M62" s="49" t="s">
        <v>20</v>
      </c>
      <c r="N62" s="51"/>
    </row>
    <row r="63" spans="2:14" ht="15.75" thickBot="1" x14ac:dyDescent="0.3">
      <c r="H63" s="49" t="s">
        <v>24</v>
      </c>
      <c r="I63" s="49" t="s">
        <v>20</v>
      </c>
      <c r="J63" s="50"/>
      <c r="L63" s="49" t="s">
        <v>24</v>
      </c>
      <c r="M63" s="49" t="s">
        <v>20</v>
      </c>
      <c r="N63" s="50"/>
    </row>
    <row r="64" spans="2:14" ht="15.75" thickBot="1" x14ac:dyDescent="0.3">
      <c r="H64" s="12" t="s">
        <v>25</v>
      </c>
      <c r="I64" s="14"/>
      <c r="J64" s="13">
        <f>SUM(J60:J63)</f>
        <v>2.09</v>
      </c>
      <c r="L64" s="12" t="s">
        <v>25</v>
      </c>
      <c r="M64" s="14"/>
      <c r="N64" s="13">
        <f>SUM(N60:N63)</f>
        <v>1.0900000000000001</v>
      </c>
    </row>
    <row r="66" spans="2:14" ht="15.75" thickBot="1" x14ac:dyDescent="0.3"/>
    <row r="67" spans="2:14" ht="24" thickBot="1" x14ac:dyDescent="0.4">
      <c r="B67" s="134" t="s">
        <v>31</v>
      </c>
      <c r="C67" s="135"/>
      <c r="D67" s="135"/>
      <c r="E67" s="92"/>
      <c r="F67" s="56"/>
      <c r="H67" s="136">
        <v>2027</v>
      </c>
      <c r="I67" s="137"/>
      <c r="J67" s="138"/>
      <c r="L67" s="136">
        <v>2027</v>
      </c>
      <c r="M67" s="137"/>
      <c r="N67" s="138"/>
    </row>
    <row r="68" spans="2:14" ht="30.75" thickBot="1" x14ac:dyDescent="0.4">
      <c r="B68" s="1" t="s">
        <v>8</v>
      </c>
      <c r="C68" s="1" t="s">
        <v>9</v>
      </c>
      <c r="D68" s="2" t="s">
        <v>10</v>
      </c>
      <c r="E68" s="16" t="s">
        <v>11</v>
      </c>
      <c r="F68" s="16" t="s">
        <v>12</v>
      </c>
      <c r="H68" s="139" t="s">
        <v>13</v>
      </c>
      <c r="I68" s="140"/>
      <c r="J68" s="141"/>
      <c r="L68" s="139" t="s">
        <v>14</v>
      </c>
      <c r="M68" s="140"/>
      <c r="N68" s="141"/>
    </row>
    <row r="69" spans="2:14" ht="15.75" thickBot="1" x14ac:dyDescent="0.3">
      <c r="B69" s="3" t="s">
        <v>13</v>
      </c>
      <c r="C69" s="4" t="s">
        <v>15</v>
      </c>
      <c r="D69" s="103">
        <v>3511000</v>
      </c>
      <c r="E69" s="17">
        <f>J74</f>
        <v>2.09</v>
      </c>
      <c r="F69" s="17">
        <f>D69*E69</f>
        <v>7337989.9999999991</v>
      </c>
      <c r="H69" s="9" t="s">
        <v>16</v>
      </c>
      <c r="I69" s="9" t="s">
        <v>9</v>
      </c>
      <c r="J69" s="9" t="s">
        <v>17</v>
      </c>
      <c r="L69" s="9" t="s">
        <v>16</v>
      </c>
      <c r="M69" s="9" t="s">
        <v>9</v>
      </c>
      <c r="N69" s="9" t="s">
        <v>17</v>
      </c>
    </row>
    <row r="70" spans="2:14" ht="15.75" thickBot="1" x14ac:dyDescent="0.3">
      <c r="B70" s="7" t="s">
        <v>18</v>
      </c>
      <c r="C70" s="8" t="s">
        <v>15</v>
      </c>
      <c r="D70" s="104">
        <v>47000</v>
      </c>
      <c r="E70" s="18">
        <f>N74</f>
        <v>1.0900000000000001</v>
      </c>
      <c r="F70" s="18">
        <f>D70*E70</f>
        <v>51230.000000000007</v>
      </c>
      <c r="H70" s="52" t="s">
        <v>19</v>
      </c>
      <c r="I70" s="52" t="s">
        <v>20</v>
      </c>
      <c r="J70" s="53">
        <f>J60</f>
        <v>0.3</v>
      </c>
      <c r="L70" s="52" t="s">
        <v>19</v>
      </c>
      <c r="M70" s="52" t="s">
        <v>20</v>
      </c>
      <c r="N70" s="53">
        <f>N60</f>
        <v>0.3</v>
      </c>
    </row>
    <row r="71" spans="2:14" ht="15.75" thickBot="1" x14ac:dyDescent="0.3">
      <c r="F71" s="22">
        <f>SUM(F69:F70)</f>
        <v>7389219.9999999991</v>
      </c>
      <c r="H71" s="49" t="s">
        <v>21</v>
      </c>
      <c r="I71" s="49" t="s">
        <v>20</v>
      </c>
      <c r="J71" s="50">
        <f>J61</f>
        <v>1.79</v>
      </c>
      <c r="L71" s="49" t="s">
        <v>21</v>
      </c>
      <c r="M71" s="49" t="s">
        <v>20</v>
      </c>
      <c r="N71" s="50">
        <f>N61</f>
        <v>0.79</v>
      </c>
    </row>
    <row r="72" spans="2:14" x14ac:dyDescent="0.25">
      <c r="H72" s="49" t="s">
        <v>22</v>
      </c>
      <c r="I72" s="49" t="s">
        <v>20</v>
      </c>
      <c r="J72" s="51"/>
      <c r="L72" s="49" t="s">
        <v>22</v>
      </c>
      <c r="M72" s="49" t="s">
        <v>20</v>
      </c>
      <c r="N72" s="51"/>
    </row>
    <row r="73" spans="2:14" ht="15.75" thickBot="1" x14ac:dyDescent="0.3">
      <c r="H73" s="49" t="s">
        <v>24</v>
      </c>
      <c r="I73" s="49" t="s">
        <v>20</v>
      </c>
      <c r="J73" s="50"/>
      <c r="L73" s="49" t="s">
        <v>24</v>
      </c>
      <c r="M73" s="49" t="s">
        <v>20</v>
      </c>
      <c r="N73" s="50"/>
    </row>
    <row r="74" spans="2:14" ht="15.75" thickBot="1" x14ac:dyDescent="0.3">
      <c r="H74" s="12" t="s">
        <v>25</v>
      </c>
      <c r="I74" s="14"/>
      <c r="J74" s="13">
        <f>SUM(J70:J73)</f>
        <v>2.09</v>
      </c>
      <c r="L74" s="12" t="s">
        <v>25</v>
      </c>
      <c r="M74" s="14"/>
      <c r="N74" s="13">
        <f>SUM(N70:N73)</f>
        <v>1.0900000000000001</v>
      </c>
    </row>
    <row r="77" spans="2:14" ht="24" thickBot="1" x14ac:dyDescent="0.4">
      <c r="B77" s="142" t="s">
        <v>32</v>
      </c>
      <c r="C77" s="142"/>
      <c r="D77" s="143"/>
    </row>
    <row r="78" spans="2:14" ht="15.75" thickBot="1" x14ac:dyDescent="0.3">
      <c r="B78" s="1" t="s">
        <v>8</v>
      </c>
      <c r="C78" s="23" t="s">
        <v>9</v>
      </c>
      <c r="D78" s="23" t="s">
        <v>33</v>
      </c>
      <c r="E78" s="26" t="s">
        <v>34</v>
      </c>
    </row>
    <row r="79" spans="2:14" x14ac:dyDescent="0.25">
      <c r="B79" s="3" t="s">
        <v>13</v>
      </c>
      <c r="C79" s="24" t="s">
        <v>15</v>
      </c>
      <c r="D79" s="88">
        <f>SUM(D8,D18,D28,D38,D49,D59,D69)</f>
        <v>13870000</v>
      </c>
      <c r="E79" s="27">
        <f>SUM(F8,F18,F28,F38,F49,F59,F69)</f>
        <v>28988300</v>
      </c>
    </row>
    <row r="80" spans="2:14" ht="15.75" thickBot="1" x14ac:dyDescent="0.3">
      <c r="B80" s="7" t="s">
        <v>18</v>
      </c>
      <c r="C80" s="25" t="s">
        <v>15</v>
      </c>
      <c r="D80" s="89">
        <f>SUM(D9,D19,D29,D39,D50,D60,D70)</f>
        <v>474000</v>
      </c>
      <c r="E80" s="28">
        <f>SUM(F9,F19,F29,F39,F50,F60,F70)</f>
        <v>516660</v>
      </c>
    </row>
    <row r="81" spans="5:5" x14ac:dyDescent="0.25">
      <c r="E81" s="29">
        <f>SUM(E79:E80)</f>
        <v>29504960</v>
      </c>
    </row>
  </sheetData>
  <mergeCells count="38">
    <mergeCell ref="H17:J17"/>
    <mergeCell ref="L17:N17"/>
    <mergeCell ref="B1:F1"/>
    <mergeCell ref="B2:F3"/>
    <mergeCell ref="H2:N3"/>
    <mergeCell ref="B6:D6"/>
    <mergeCell ref="H6:J6"/>
    <mergeCell ref="L6:N6"/>
    <mergeCell ref="H7:J7"/>
    <mergeCell ref="L7:N7"/>
    <mergeCell ref="H16:J16"/>
    <mergeCell ref="L16:N16"/>
    <mergeCell ref="H48:J48"/>
    <mergeCell ref="L48:N48"/>
    <mergeCell ref="B26:D26"/>
    <mergeCell ref="H26:J26"/>
    <mergeCell ref="L26:N26"/>
    <mergeCell ref="H27:J27"/>
    <mergeCell ref="L27:N27"/>
    <mergeCell ref="B36:D36"/>
    <mergeCell ref="H36:J36"/>
    <mergeCell ref="L36:N36"/>
    <mergeCell ref="H37:J37"/>
    <mergeCell ref="L37:N37"/>
    <mergeCell ref="B47:D47"/>
    <mergeCell ref="H47:J47"/>
    <mergeCell ref="L47:N47"/>
    <mergeCell ref="H68:J68"/>
    <mergeCell ref="L68:N68"/>
    <mergeCell ref="B77:D77"/>
    <mergeCell ref="B57:D57"/>
    <mergeCell ref="H57:J57"/>
    <mergeCell ref="L57:N57"/>
    <mergeCell ref="H58:J58"/>
    <mergeCell ref="L58:N58"/>
    <mergeCell ref="B67:D67"/>
    <mergeCell ref="H67:J67"/>
    <mergeCell ref="L67:N6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67"/>
  <sheetViews>
    <sheetView topLeftCell="A13" zoomScale="80" zoomScaleNormal="80" workbookViewId="0">
      <selection activeCell="K37" sqref="K37"/>
    </sheetView>
  </sheetViews>
  <sheetFormatPr defaultRowHeight="15" x14ac:dyDescent="0.25"/>
  <cols>
    <col min="2" max="2" width="54.140625" customWidth="1"/>
    <col min="4" max="5" width="15.42578125" bestFit="1" customWidth="1"/>
    <col min="6" max="6" width="14.140625" customWidth="1"/>
    <col min="7" max="7" width="15.28515625" customWidth="1"/>
  </cols>
  <sheetData>
    <row r="1" spans="2:7" ht="67.5" customHeight="1" thickBot="1" x14ac:dyDescent="0.55000000000000004">
      <c r="B1" s="162" t="s">
        <v>46</v>
      </c>
      <c r="C1" s="158"/>
      <c r="D1" s="158"/>
      <c r="E1" s="158"/>
      <c r="F1" s="158"/>
      <c r="G1" s="158"/>
    </row>
    <row r="2" spans="2:7" ht="65.25" customHeight="1" thickBot="1" x14ac:dyDescent="0.3">
      <c r="B2" s="159" t="s">
        <v>75</v>
      </c>
      <c r="C2" s="160"/>
      <c r="D2" s="160"/>
      <c r="E2" s="160"/>
      <c r="F2" s="160"/>
      <c r="G2" s="161"/>
    </row>
    <row r="3" spans="2:7" ht="20.25" customHeight="1" x14ac:dyDescent="0.5">
      <c r="B3" s="93"/>
      <c r="C3" s="93"/>
      <c r="D3" s="93"/>
      <c r="E3" s="93"/>
      <c r="F3" s="93"/>
      <c r="G3" s="93"/>
    </row>
    <row r="4" spans="2:7" ht="18.75" customHeight="1" x14ac:dyDescent="0.5">
      <c r="B4" s="93"/>
      <c r="C4" s="93"/>
      <c r="D4" s="93"/>
      <c r="E4" s="93"/>
      <c r="F4" s="93"/>
      <c r="G4" s="93"/>
    </row>
    <row r="5" spans="2:7" ht="24" thickBot="1" x14ac:dyDescent="0.4">
      <c r="B5" s="157" t="s">
        <v>7</v>
      </c>
      <c r="C5" s="157"/>
      <c r="D5" s="157"/>
      <c r="E5" s="157"/>
      <c r="F5" s="157"/>
      <c r="G5" s="157"/>
    </row>
    <row r="6" spans="2:7" ht="30.75" thickBot="1" x14ac:dyDescent="0.3">
      <c r="B6" s="30" t="s">
        <v>36</v>
      </c>
      <c r="C6" s="31" t="s">
        <v>9</v>
      </c>
      <c r="D6" s="2" t="s">
        <v>10</v>
      </c>
      <c r="E6" s="2" t="s">
        <v>37</v>
      </c>
      <c r="F6" s="1" t="s">
        <v>17</v>
      </c>
      <c r="G6" s="1" t="s">
        <v>34</v>
      </c>
    </row>
    <row r="7" spans="2:7" ht="15.75" thickBot="1" x14ac:dyDescent="0.3">
      <c r="B7" s="3" t="s">
        <v>38</v>
      </c>
      <c r="C7" s="4" t="s">
        <v>15</v>
      </c>
      <c r="D7" s="105">
        <v>5900000</v>
      </c>
      <c r="E7" s="33">
        <v>0.2</v>
      </c>
      <c r="F7" s="34"/>
      <c r="G7" s="35">
        <f>(D7*(1-E7))*F7</f>
        <v>0</v>
      </c>
    </row>
    <row r="8" spans="2:7" ht="15.75" thickBot="1" x14ac:dyDescent="0.3">
      <c r="B8" s="5" t="s">
        <v>39</v>
      </c>
      <c r="C8" s="6" t="s">
        <v>15</v>
      </c>
      <c r="D8" s="106">
        <v>1200000</v>
      </c>
      <c r="E8" s="37">
        <v>0.2</v>
      </c>
      <c r="F8" s="10"/>
      <c r="G8" s="35">
        <f>(D8*(1-E8))*F8</f>
        <v>0</v>
      </c>
    </row>
    <row r="9" spans="2:7" ht="15.75" thickBot="1" x14ac:dyDescent="0.3">
      <c r="B9" s="5" t="s">
        <v>40</v>
      </c>
      <c r="C9" s="6" t="s">
        <v>15</v>
      </c>
      <c r="D9" s="106">
        <v>23000</v>
      </c>
      <c r="E9" s="37">
        <v>0.2</v>
      </c>
      <c r="F9" s="10"/>
      <c r="G9" s="35">
        <f>(D9*(1-E9))*F9</f>
        <v>0</v>
      </c>
    </row>
    <row r="10" spans="2:7" ht="15.75" thickBot="1" x14ac:dyDescent="0.3">
      <c r="B10" s="7" t="s">
        <v>41</v>
      </c>
      <c r="C10" s="8" t="s">
        <v>15</v>
      </c>
      <c r="D10" s="107">
        <v>216000</v>
      </c>
      <c r="E10" s="39">
        <v>0.2</v>
      </c>
      <c r="F10" s="11"/>
      <c r="G10" s="35">
        <f>(D10*(1-E10))*F10</f>
        <v>0</v>
      </c>
    </row>
    <row r="11" spans="2:7" ht="15.75" thickBot="1" x14ac:dyDescent="0.3">
      <c r="G11" s="40">
        <f>SUM(G7:G10)</f>
        <v>0</v>
      </c>
    </row>
    <row r="13" spans="2:7" ht="24" thickBot="1" x14ac:dyDescent="0.4">
      <c r="B13" s="157" t="s">
        <v>26</v>
      </c>
      <c r="C13" s="157"/>
      <c r="D13" s="157"/>
      <c r="E13" s="157"/>
      <c r="F13" s="157"/>
      <c r="G13" s="157"/>
    </row>
    <row r="14" spans="2:7" ht="30.75" thickBot="1" x14ac:dyDescent="0.3">
      <c r="B14" s="30" t="s">
        <v>36</v>
      </c>
      <c r="C14" s="1" t="s">
        <v>9</v>
      </c>
      <c r="D14" s="2" t="s">
        <v>10</v>
      </c>
      <c r="E14" s="2" t="s">
        <v>37</v>
      </c>
      <c r="F14" s="1" t="s">
        <v>17</v>
      </c>
      <c r="G14" s="1" t="s">
        <v>34</v>
      </c>
    </row>
    <row r="15" spans="2:7" ht="15.75" thickBot="1" x14ac:dyDescent="0.3">
      <c r="B15" s="3" t="s">
        <v>38</v>
      </c>
      <c r="C15" s="4" t="s">
        <v>15</v>
      </c>
      <c r="D15" s="105">
        <v>5400000</v>
      </c>
      <c r="E15" s="33">
        <v>0.2</v>
      </c>
      <c r="F15" s="34"/>
      <c r="G15" s="35">
        <f>(D15*(1-E15))*F15</f>
        <v>0</v>
      </c>
    </row>
    <row r="16" spans="2:7" ht="15.75" thickBot="1" x14ac:dyDescent="0.3">
      <c r="B16" s="5" t="s">
        <v>39</v>
      </c>
      <c r="C16" s="6" t="s">
        <v>15</v>
      </c>
      <c r="D16" s="106">
        <v>1800000</v>
      </c>
      <c r="E16" s="37">
        <v>0.2</v>
      </c>
      <c r="F16" s="10"/>
      <c r="G16" s="35">
        <f>(D16*(1-E16))*F16</f>
        <v>0</v>
      </c>
    </row>
    <row r="17" spans="2:7" ht="15.75" thickBot="1" x14ac:dyDescent="0.3">
      <c r="B17" s="5" t="s">
        <v>40</v>
      </c>
      <c r="C17" s="6" t="s">
        <v>15</v>
      </c>
      <c r="D17" s="106">
        <v>22000</v>
      </c>
      <c r="E17" s="37">
        <v>0.2</v>
      </c>
      <c r="F17" s="10"/>
      <c r="G17" s="35">
        <f>(D17*(1-E17))*F17</f>
        <v>0</v>
      </c>
    </row>
    <row r="18" spans="2:7" ht="15.75" thickBot="1" x14ac:dyDescent="0.3">
      <c r="B18" s="7" t="s">
        <v>41</v>
      </c>
      <c r="C18" s="8" t="s">
        <v>15</v>
      </c>
      <c r="D18" s="107">
        <v>217000</v>
      </c>
      <c r="E18" s="39">
        <v>0.2</v>
      </c>
      <c r="F18" s="11"/>
      <c r="G18" s="35">
        <f>(D18*(1-E18))*F18</f>
        <v>0</v>
      </c>
    </row>
    <row r="19" spans="2:7" ht="15.75" thickBot="1" x14ac:dyDescent="0.3">
      <c r="G19" s="40">
        <f>SUM(G15:G18)</f>
        <v>0</v>
      </c>
    </row>
    <row r="21" spans="2:7" ht="24" thickBot="1" x14ac:dyDescent="0.4">
      <c r="B21" s="157" t="s">
        <v>27</v>
      </c>
      <c r="C21" s="157"/>
      <c r="D21" s="157"/>
      <c r="E21" s="157"/>
      <c r="F21" s="157"/>
      <c r="G21" s="157"/>
    </row>
    <row r="22" spans="2:7" ht="30.75" thickBot="1" x14ac:dyDescent="0.3">
      <c r="B22" s="30" t="s">
        <v>36</v>
      </c>
      <c r="C22" s="1" t="s">
        <v>9</v>
      </c>
      <c r="D22" s="2" t="s">
        <v>10</v>
      </c>
      <c r="E22" s="2" t="s">
        <v>37</v>
      </c>
      <c r="F22" s="1" t="s">
        <v>17</v>
      </c>
      <c r="G22" s="1" t="s">
        <v>34</v>
      </c>
    </row>
    <row r="23" spans="2:7" ht="15.75" thickBot="1" x14ac:dyDescent="0.3">
      <c r="B23" s="3" t="s">
        <v>38</v>
      </c>
      <c r="C23" s="4" t="s">
        <v>15</v>
      </c>
      <c r="D23" s="105">
        <v>5900000</v>
      </c>
      <c r="E23" s="33">
        <v>0.2</v>
      </c>
      <c r="F23" s="34"/>
      <c r="G23" s="35">
        <f>(D23*(1-E23))*F23</f>
        <v>0</v>
      </c>
    </row>
    <row r="24" spans="2:7" ht="15.75" thickBot="1" x14ac:dyDescent="0.3">
      <c r="B24" s="5" t="s">
        <v>39</v>
      </c>
      <c r="C24" s="6" t="s">
        <v>15</v>
      </c>
      <c r="D24" s="106">
        <v>1300000</v>
      </c>
      <c r="E24" s="37">
        <v>0.2</v>
      </c>
      <c r="F24" s="10"/>
      <c r="G24" s="35">
        <f>(D24*(1-E24))*F24</f>
        <v>0</v>
      </c>
    </row>
    <row r="25" spans="2:7" ht="15.75" thickBot="1" x14ac:dyDescent="0.3">
      <c r="B25" s="5" t="s">
        <v>40</v>
      </c>
      <c r="C25" s="6" t="s">
        <v>15</v>
      </c>
      <c r="D25" s="106">
        <v>21000</v>
      </c>
      <c r="E25" s="37">
        <v>0.2</v>
      </c>
      <c r="F25" s="10"/>
      <c r="G25" s="35">
        <f>(D25*(1-E25))*F25</f>
        <v>0</v>
      </c>
    </row>
    <row r="26" spans="2:7" ht="15.75" thickBot="1" x14ac:dyDescent="0.3">
      <c r="B26" s="7" t="s">
        <v>41</v>
      </c>
      <c r="C26" s="8" t="s">
        <v>15</v>
      </c>
      <c r="D26" s="107">
        <v>218000</v>
      </c>
      <c r="E26" s="39">
        <v>0.2</v>
      </c>
      <c r="F26" s="11"/>
      <c r="G26" s="35">
        <f>(D26*(1-E26))*F26</f>
        <v>0</v>
      </c>
    </row>
    <row r="27" spans="2:7" ht="15.75" thickBot="1" x14ac:dyDescent="0.3">
      <c r="G27" s="40">
        <f>SUM(G23:G26)</f>
        <v>0</v>
      </c>
    </row>
    <row r="29" spans="2:7" ht="24" thickBot="1" x14ac:dyDescent="0.4">
      <c r="B29" s="157" t="s">
        <v>28</v>
      </c>
      <c r="C29" s="157"/>
      <c r="D29" s="157"/>
      <c r="E29" s="157"/>
      <c r="F29" s="157"/>
      <c r="G29" s="157"/>
    </row>
    <row r="30" spans="2:7" ht="30.75" thickBot="1" x14ac:dyDescent="0.3">
      <c r="B30" s="30" t="s">
        <v>36</v>
      </c>
      <c r="C30" s="1" t="s">
        <v>9</v>
      </c>
      <c r="D30" s="2" t="s">
        <v>10</v>
      </c>
      <c r="E30" s="2" t="s">
        <v>37</v>
      </c>
      <c r="F30" s="1" t="s">
        <v>17</v>
      </c>
      <c r="G30" s="1" t="s">
        <v>34</v>
      </c>
    </row>
    <row r="31" spans="2:7" ht="15.75" thickBot="1" x14ac:dyDescent="0.3">
      <c r="B31" s="3" t="s">
        <v>38</v>
      </c>
      <c r="C31" s="4" t="s">
        <v>15</v>
      </c>
      <c r="D31" s="105">
        <v>1400000</v>
      </c>
      <c r="E31" s="33">
        <v>0.2</v>
      </c>
      <c r="F31" s="34"/>
      <c r="G31" s="35">
        <f>(D31*(1-E31))*F31</f>
        <v>0</v>
      </c>
    </row>
    <row r="32" spans="2:7" ht="15.75" thickBot="1" x14ac:dyDescent="0.3">
      <c r="B32" s="5" t="s">
        <v>39</v>
      </c>
      <c r="C32" s="6" t="s">
        <v>15</v>
      </c>
      <c r="D32" s="106">
        <v>5900000</v>
      </c>
      <c r="E32" s="37">
        <v>0.2</v>
      </c>
      <c r="F32" s="10"/>
      <c r="G32" s="35">
        <f>(D32*(1-E32))*F32</f>
        <v>0</v>
      </c>
    </row>
    <row r="33" spans="2:7" ht="15.75" thickBot="1" x14ac:dyDescent="0.3">
      <c r="B33" s="5" t="s">
        <v>40</v>
      </c>
      <c r="C33" s="6" t="s">
        <v>15</v>
      </c>
      <c r="D33" s="106">
        <v>24000</v>
      </c>
      <c r="E33" s="37">
        <v>0.2</v>
      </c>
      <c r="F33" s="10"/>
      <c r="G33" s="35">
        <f>(D33*(1-E33))*F33</f>
        <v>0</v>
      </c>
    </row>
    <row r="34" spans="2:7" ht="15.75" thickBot="1" x14ac:dyDescent="0.3">
      <c r="B34" s="7" t="s">
        <v>41</v>
      </c>
      <c r="C34" s="8" t="s">
        <v>15</v>
      </c>
      <c r="D34" s="107">
        <v>223000</v>
      </c>
      <c r="E34" s="39">
        <v>0.2</v>
      </c>
      <c r="F34" s="11"/>
      <c r="G34" s="35">
        <f>(D34*(1-E34))*F34</f>
        <v>0</v>
      </c>
    </row>
    <row r="35" spans="2:7" ht="15.75" thickBot="1" x14ac:dyDescent="0.3">
      <c r="G35" s="40">
        <f>SUM(G31:G34)</f>
        <v>0</v>
      </c>
    </row>
    <row r="37" spans="2:7" ht="24" thickBot="1" x14ac:dyDescent="0.4">
      <c r="B37" s="157" t="s">
        <v>29</v>
      </c>
      <c r="C37" s="157"/>
      <c r="D37" s="157"/>
      <c r="E37" s="157"/>
      <c r="F37" s="157"/>
      <c r="G37" s="157"/>
    </row>
    <row r="38" spans="2:7" ht="30.75" thickBot="1" x14ac:dyDescent="0.3">
      <c r="B38" s="30" t="s">
        <v>36</v>
      </c>
      <c r="C38" s="1" t="s">
        <v>9</v>
      </c>
      <c r="D38" s="2" t="s">
        <v>10</v>
      </c>
      <c r="E38" s="2" t="s">
        <v>37</v>
      </c>
      <c r="F38" s="1" t="s">
        <v>17</v>
      </c>
      <c r="G38" s="1" t="s">
        <v>34</v>
      </c>
    </row>
    <row r="39" spans="2:7" ht="15.75" thickBot="1" x14ac:dyDescent="0.3">
      <c r="B39" s="3" t="s">
        <v>38</v>
      </c>
      <c r="C39" s="4" t="s">
        <v>15</v>
      </c>
      <c r="D39" s="105">
        <v>7000000</v>
      </c>
      <c r="E39" s="33">
        <v>0.2</v>
      </c>
      <c r="F39" s="34"/>
      <c r="G39" s="35">
        <f>(D39*(1-E39))*F39</f>
        <v>0</v>
      </c>
    </row>
    <row r="40" spans="2:7" ht="15.75" thickBot="1" x14ac:dyDescent="0.3">
      <c r="B40" s="5" t="s">
        <v>39</v>
      </c>
      <c r="C40" s="6" t="s">
        <v>15</v>
      </c>
      <c r="D40" s="106">
        <v>1500000</v>
      </c>
      <c r="E40" s="37">
        <v>0.2</v>
      </c>
      <c r="F40" s="10"/>
      <c r="G40" s="35">
        <f>(D40*(1-E40))*F40</f>
        <v>0</v>
      </c>
    </row>
    <row r="41" spans="2:7" ht="15.75" thickBot="1" x14ac:dyDescent="0.3">
      <c r="B41" s="5" t="s">
        <v>40</v>
      </c>
      <c r="C41" s="6" t="s">
        <v>15</v>
      </c>
      <c r="D41" s="106">
        <v>26000</v>
      </c>
      <c r="E41" s="37">
        <v>0.2</v>
      </c>
      <c r="F41" s="10"/>
      <c r="G41" s="35">
        <f>(D41*(1-E41))*F41</f>
        <v>0</v>
      </c>
    </row>
    <row r="42" spans="2:7" ht="15.75" thickBot="1" x14ac:dyDescent="0.3">
      <c r="B42" s="7" t="s">
        <v>41</v>
      </c>
      <c r="C42" s="8" t="s">
        <v>15</v>
      </c>
      <c r="D42" s="107">
        <v>216000</v>
      </c>
      <c r="E42" s="39">
        <v>0.2</v>
      </c>
      <c r="F42" s="11"/>
      <c r="G42" s="35">
        <f>(D42*(1-E42))*F42</f>
        <v>0</v>
      </c>
    </row>
    <row r="43" spans="2:7" ht="15.75" thickBot="1" x14ac:dyDescent="0.3">
      <c r="G43" s="40">
        <f>SUM(G39:G42)</f>
        <v>0</v>
      </c>
    </row>
    <row r="45" spans="2:7" ht="24" thickBot="1" x14ac:dyDescent="0.4">
      <c r="B45" s="157" t="s">
        <v>30</v>
      </c>
      <c r="C45" s="157"/>
      <c r="D45" s="157"/>
      <c r="E45" s="157"/>
      <c r="F45" s="157"/>
      <c r="G45" s="157"/>
    </row>
    <row r="46" spans="2:7" ht="30.75" thickBot="1" x14ac:dyDescent="0.3">
      <c r="B46" s="30" t="s">
        <v>36</v>
      </c>
      <c r="C46" s="1" t="s">
        <v>9</v>
      </c>
      <c r="D46" s="2" t="s">
        <v>10</v>
      </c>
      <c r="E46" s="2" t="s">
        <v>37</v>
      </c>
      <c r="F46" s="1" t="s">
        <v>17</v>
      </c>
      <c r="G46" s="1" t="s">
        <v>34</v>
      </c>
    </row>
    <row r="47" spans="2:7" ht="15.75" thickBot="1" x14ac:dyDescent="0.3">
      <c r="B47" s="3" t="s">
        <v>38</v>
      </c>
      <c r="C47" s="4" t="s">
        <v>15</v>
      </c>
      <c r="D47" s="105">
        <v>5100000</v>
      </c>
      <c r="E47" s="33">
        <v>0.2</v>
      </c>
      <c r="F47" s="34"/>
      <c r="G47" s="35">
        <f>(D47*(1-E47))*F47</f>
        <v>0</v>
      </c>
    </row>
    <row r="48" spans="2:7" ht="15.75" thickBot="1" x14ac:dyDescent="0.3">
      <c r="B48" s="5" t="s">
        <v>39</v>
      </c>
      <c r="C48" s="6" t="s">
        <v>15</v>
      </c>
      <c r="D48" s="106">
        <v>1700000</v>
      </c>
      <c r="E48" s="37">
        <v>0.2</v>
      </c>
      <c r="F48" s="10"/>
      <c r="G48" s="35">
        <f>(D48*(1-E48))*F48</f>
        <v>0</v>
      </c>
    </row>
    <row r="49" spans="2:7" ht="15.75" thickBot="1" x14ac:dyDescent="0.3">
      <c r="B49" s="5" t="s">
        <v>40</v>
      </c>
      <c r="C49" s="6" t="s">
        <v>15</v>
      </c>
      <c r="D49" s="106">
        <v>22000</v>
      </c>
      <c r="E49" s="37">
        <v>0.2</v>
      </c>
      <c r="F49" s="10"/>
      <c r="G49" s="35">
        <f>(D49*(1-E49))*F49</f>
        <v>0</v>
      </c>
    </row>
    <row r="50" spans="2:7" ht="15.75" thickBot="1" x14ac:dyDescent="0.3">
      <c r="B50" s="7" t="s">
        <v>41</v>
      </c>
      <c r="C50" s="8" t="s">
        <v>15</v>
      </c>
      <c r="D50" s="107">
        <v>180000</v>
      </c>
      <c r="E50" s="39">
        <v>0.2</v>
      </c>
      <c r="F50" s="11"/>
      <c r="G50" s="35">
        <f>(D50*(1-E50))*F50</f>
        <v>0</v>
      </c>
    </row>
    <row r="51" spans="2:7" ht="15.75" thickBot="1" x14ac:dyDescent="0.3">
      <c r="G51" s="40">
        <f>SUM(G47:G50)</f>
        <v>0</v>
      </c>
    </row>
    <row r="52" spans="2:7" x14ac:dyDescent="0.25">
      <c r="G52" s="47"/>
    </row>
    <row r="53" spans="2:7" ht="24" thickBot="1" x14ac:dyDescent="0.4">
      <c r="B53" s="157" t="s">
        <v>31</v>
      </c>
      <c r="C53" s="157"/>
      <c r="D53" s="157"/>
      <c r="E53" s="157"/>
      <c r="F53" s="157"/>
      <c r="G53" s="157"/>
    </row>
    <row r="54" spans="2:7" ht="30.75" thickBot="1" x14ac:dyDescent="0.3">
      <c r="B54" s="30" t="s">
        <v>36</v>
      </c>
      <c r="C54" s="1" t="s">
        <v>9</v>
      </c>
      <c r="D54" s="2" t="s">
        <v>10</v>
      </c>
      <c r="E54" s="2" t="s">
        <v>37</v>
      </c>
      <c r="F54" s="1" t="s">
        <v>17</v>
      </c>
      <c r="G54" s="1" t="s">
        <v>34</v>
      </c>
    </row>
    <row r="55" spans="2:7" ht="15.75" thickBot="1" x14ac:dyDescent="0.3">
      <c r="B55" s="3" t="s">
        <v>38</v>
      </c>
      <c r="C55" s="4" t="s">
        <v>15</v>
      </c>
      <c r="D55" s="105">
        <v>3500000</v>
      </c>
      <c r="E55" s="33">
        <v>0.2</v>
      </c>
      <c r="F55" s="34"/>
      <c r="G55" s="35">
        <f>(D55*(1-E55))*F55</f>
        <v>0</v>
      </c>
    </row>
    <row r="56" spans="2:7" ht="15.75" thickBot="1" x14ac:dyDescent="0.3">
      <c r="B56" s="5" t="s">
        <v>39</v>
      </c>
      <c r="C56" s="6" t="s">
        <v>15</v>
      </c>
      <c r="D56" s="106">
        <v>3500000</v>
      </c>
      <c r="E56" s="37">
        <v>0.2</v>
      </c>
      <c r="F56" s="10"/>
      <c r="G56" s="35">
        <f>(D56*(1-E56))*F56</f>
        <v>0</v>
      </c>
    </row>
    <row r="57" spans="2:7" ht="15.75" thickBot="1" x14ac:dyDescent="0.3">
      <c r="B57" s="5" t="s">
        <v>40</v>
      </c>
      <c r="C57" s="6" t="s">
        <v>15</v>
      </c>
      <c r="D57" s="106">
        <v>23000</v>
      </c>
      <c r="E57" s="37">
        <v>0.2</v>
      </c>
      <c r="F57" s="10"/>
      <c r="G57" s="35">
        <f>(D57*(1-E57))*F57</f>
        <v>0</v>
      </c>
    </row>
    <row r="58" spans="2:7" ht="15.75" thickBot="1" x14ac:dyDescent="0.3">
      <c r="B58" s="7" t="s">
        <v>41</v>
      </c>
      <c r="C58" s="8" t="s">
        <v>15</v>
      </c>
      <c r="D58" s="107">
        <v>220000</v>
      </c>
      <c r="E58" s="39">
        <v>0.2</v>
      </c>
      <c r="F58" s="11"/>
      <c r="G58" s="35">
        <f>(D58*(1-E58))*F58</f>
        <v>0</v>
      </c>
    </row>
    <row r="59" spans="2:7" ht="15.75" thickBot="1" x14ac:dyDescent="0.3">
      <c r="G59" s="40">
        <f>SUM(G55:G58)</f>
        <v>0</v>
      </c>
    </row>
    <row r="60" spans="2:7" x14ac:dyDescent="0.25">
      <c r="G60" s="47"/>
    </row>
    <row r="61" spans="2:7" ht="24" thickBot="1" x14ac:dyDescent="0.4">
      <c r="B61" s="143" t="s">
        <v>42</v>
      </c>
      <c r="C61" s="143"/>
      <c r="D61" s="143"/>
      <c r="E61" s="143"/>
      <c r="F61" s="143"/>
      <c r="G61" s="41"/>
    </row>
    <row r="62" spans="2:7" ht="15.75" thickBot="1" x14ac:dyDescent="0.3">
      <c r="B62" s="1" t="s">
        <v>36</v>
      </c>
      <c r="C62" s="1" t="s">
        <v>9</v>
      </c>
      <c r="D62" s="1" t="s">
        <v>43</v>
      </c>
      <c r="E62" s="1" t="s">
        <v>34</v>
      </c>
    </row>
    <row r="63" spans="2:7" ht="15.75" thickBot="1" x14ac:dyDescent="0.3">
      <c r="B63" s="3" t="s">
        <v>38</v>
      </c>
      <c r="C63" s="4" t="s">
        <v>15</v>
      </c>
      <c r="D63" s="32">
        <f>D7+D15+D23+D31+D39+D47+D55</f>
        <v>34200000</v>
      </c>
      <c r="E63" s="42">
        <f>G7+G15+G23+G31+G39+G47+G55</f>
        <v>0</v>
      </c>
    </row>
    <row r="64" spans="2:7" ht="15.75" thickBot="1" x14ac:dyDescent="0.3">
      <c r="B64" s="5" t="s">
        <v>39</v>
      </c>
      <c r="C64" s="6" t="s">
        <v>15</v>
      </c>
      <c r="D64" s="36">
        <f>D8+D16+D24+D32+D40+D48+D56</f>
        <v>16900000</v>
      </c>
      <c r="E64" s="43">
        <f>G8+G16+G24+G32+G40+G48+G56</f>
        <v>0</v>
      </c>
    </row>
    <row r="65" spans="2:7" ht="15.75" thickBot="1" x14ac:dyDescent="0.3">
      <c r="B65" s="5" t="s">
        <v>40</v>
      </c>
      <c r="C65" s="6" t="s">
        <v>15</v>
      </c>
      <c r="D65" s="36">
        <f>D9+D17+D25+D33+D41+D49+D57</f>
        <v>161000</v>
      </c>
      <c r="E65" s="44">
        <f>G9+G17+G25+G33+G41+G49+G57</f>
        <v>0</v>
      </c>
    </row>
    <row r="66" spans="2:7" ht="15.75" thickBot="1" x14ac:dyDescent="0.3">
      <c r="B66" s="7" t="s">
        <v>41</v>
      </c>
      <c r="C66" s="8" t="s">
        <v>15</v>
      </c>
      <c r="D66" s="38">
        <f>D10+D18+D26+D34+D42+D50+D58</f>
        <v>1490000</v>
      </c>
      <c r="E66" s="42">
        <f>G10+G18+G26+G34+G42+G50+G58</f>
        <v>0</v>
      </c>
    </row>
    <row r="67" spans="2:7" ht="15.75" thickBot="1" x14ac:dyDescent="0.3">
      <c r="D67" s="45"/>
      <c r="E67" s="46">
        <f>SUM(E63:E66)</f>
        <v>0</v>
      </c>
      <c r="G67" s="47"/>
    </row>
  </sheetData>
  <mergeCells count="10">
    <mergeCell ref="B37:G37"/>
    <mergeCell ref="B45:G45"/>
    <mergeCell ref="B53:G53"/>
    <mergeCell ref="B61:F61"/>
    <mergeCell ref="B1:G1"/>
    <mergeCell ref="B2:G2"/>
    <mergeCell ref="B5:G5"/>
    <mergeCell ref="B13:G13"/>
    <mergeCell ref="B21:G21"/>
    <mergeCell ref="B29:G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2:F34"/>
  <sheetViews>
    <sheetView workbookViewId="0">
      <selection activeCell="C37" sqref="C37"/>
    </sheetView>
  </sheetViews>
  <sheetFormatPr defaultRowHeight="15" x14ac:dyDescent="0.25"/>
  <cols>
    <col min="3" max="3" width="23.5703125" bestFit="1" customWidth="1"/>
    <col min="4" max="4" width="24.85546875" bestFit="1" customWidth="1"/>
    <col min="5" max="5" width="24.28515625" bestFit="1" customWidth="1"/>
    <col min="6" max="6" width="24.28515625" customWidth="1"/>
  </cols>
  <sheetData>
    <row r="2" spans="3:6" ht="31.5" x14ac:dyDescent="0.5">
      <c r="C2" s="167" t="s">
        <v>47</v>
      </c>
      <c r="D2" s="167"/>
      <c r="E2" s="167"/>
      <c r="F2" s="167"/>
    </row>
    <row r="3" spans="3:6" s="96" customFormat="1" ht="15.75" thickBot="1" x14ac:dyDescent="0.3">
      <c r="C3"/>
      <c r="D3"/>
      <c r="E3"/>
      <c r="F3"/>
    </row>
    <row r="4" spans="3:6" s="96" customFormat="1" ht="48" customHeight="1" thickBot="1" x14ac:dyDescent="0.3">
      <c r="C4" s="164" t="s">
        <v>68</v>
      </c>
      <c r="D4" s="165"/>
      <c r="E4" s="165"/>
      <c r="F4" s="166"/>
    </row>
    <row r="5" spans="3:6" s="96" customFormat="1" ht="15.75" thickBot="1" x14ac:dyDescent="0.3">
      <c r="C5" s="94"/>
      <c r="D5" s="94"/>
      <c r="E5" s="95"/>
      <c r="F5" s="94"/>
    </row>
    <row r="6" spans="3:6" ht="15.75" thickBot="1" x14ac:dyDescent="0.3">
      <c r="C6" s="30" t="s">
        <v>8</v>
      </c>
      <c r="D6" s="30" t="s">
        <v>48</v>
      </c>
      <c r="E6" s="1" t="s">
        <v>49</v>
      </c>
      <c r="F6" s="30" t="s">
        <v>50</v>
      </c>
    </row>
    <row r="7" spans="3:6" ht="15.75" thickBot="1" x14ac:dyDescent="0.3">
      <c r="C7" s="57" t="s">
        <v>51</v>
      </c>
      <c r="D7" s="90">
        <v>50000</v>
      </c>
      <c r="E7" s="58">
        <v>0.62</v>
      </c>
      <c r="F7" s="99">
        <f>D7*E7</f>
        <v>31000</v>
      </c>
    </row>
    <row r="8" spans="3:6" ht="15.75" thickBot="1" x14ac:dyDescent="0.3">
      <c r="C8" s="57" t="s">
        <v>52</v>
      </c>
      <c r="D8" s="90">
        <v>1100000</v>
      </c>
      <c r="E8" s="58">
        <v>0.53</v>
      </c>
      <c r="F8" s="99">
        <f t="shared" ref="F8:F9" si="0">D8*E8</f>
        <v>583000</v>
      </c>
    </row>
    <row r="9" spans="3:6" ht="15.75" thickBot="1" x14ac:dyDescent="0.3">
      <c r="C9" s="57" t="s">
        <v>53</v>
      </c>
      <c r="D9" s="100">
        <v>50000</v>
      </c>
      <c r="E9" s="101">
        <v>0.62</v>
      </c>
      <c r="F9" s="102">
        <f t="shared" si="0"/>
        <v>31000</v>
      </c>
    </row>
    <row r="10" spans="3:6" ht="15.75" thickBot="1" x14ac:dyDescent="0.3">
      <c r="E10" s="97" t="s">
        <v>54</v>
      </c>
      <c r="F10" s="98">
        <f>SUM(F7:F9)</f>
        <v>645000</v>
      </c>
    </row>
    <row r="12" spans="3:6" ht="15.75" thickBot="1" x14ac:dyDescent="0.3"/>
    <row r="13" spans="3:6" ht="18.75" x14ac:dyDescent="0.3">
      <c r="C13" s="174" t="s">
        <v>64</v>
      </c>
      <c r="D13" s="175"/>
      <c r="E13" s="175"/>
      <c r="F13" s="176"/>
    </row>
    <row r="14" spans="3:6" x14ac:dyDescent="0.25">
      <c r="C14" s="168" t="s">
        <v>65</v>
      </c>
      <c r="D14" s="169"/>
      <c r="E14" s="169"/>
      <c r="F14" s="170"/>
    </row>
    <row r="15" spans="3:6" ht="28.5" customHeight="1" x14ac:dyDescent="0.25">
      <c r="C15" s="177" t="s">
        <v>81</v>
      </c>
      <c r="D15" s="178"/>
      <c r="E15" s="178"/>
      <c r="F15" s="179"/>
    </row>
    <row r="16" spans="3:6" ht="29.25" customHeight="1" x14ac:dyDescent="0.25">
      <c r="C16" s="168" t="s">
        <v>66</v>
      </c>
      <c r="D16" s="169"/>
      <c r="E16" s="169"/>
      <c r="F16" s="170"/>
    </row>
    <row r="17" spans="3:6" x14ac:dyDescent="0.25">
      <c r="C17" s="177" t="s">
        <v>76</v>
      </c>
      <c r="D17" s="178"/>
      <c r="E17" s="178"/>
      <c r="F17" s="179"/>
    </row>
    <row r="18" spans="3:6" x14ac:dyDescent="0.25">
      <c r="C18" s="168" t="s">
        <v>67</v>
      </c>
      <c r="D18" s="169"/>
      <c r="E18" s="169"/>
      <c r="F18" s="170"/>
    </row>
    <row r="19" spans="3:6" x14ac:dyDescent="0.25">
      <c r="C19" s="177" t="s">
        <v>77</v>
      </c>
      <c r="D19" s="178"/>
      <c r="E19" s="178"/>
      <c r="F19" s="179"/>
    </row>
    <row r="20" spans="3:6" ht="30" customHeight="1" x14ac:dyDescent="0.25">
      <c r="C20" s="168" t="s">
        <v>70</v>
      </c>
      <c r="D20" s="169"/>
      <c r="E20" s="169"/>
      <c r="F20" s="170"/>
    </row>
    <row r="21" spans="3:6" ht="29.65" customHeight="1" thickBot="1" x14ac:dyDescent="0.3">
      <c r="C21" s="171" t="s">
        <v>78</v>
      </c>
      <c r="D21" s="172"/>
      <c r="E21" s="172"/>
      <c r="F21" s="173"/>
    </row>
    <row r="24" spans="3:6" ht="31.5" x14ac:dyDescent="0.5">
      <c r="C24" s="163" t="s">
        <v>79</v>
      </c>
      <c r="D24" s="163"/>
      <c r="E24" s="163"/>
      <c r="F24" s="163"/>
    </row>
    <row r="25" spans="3:6" ht="15.75" thickBot="1" x14ac:dyDescent="0.3"/>
    <row r="26" spans="3:6" ht="15.75" thickBot="1" x14ac:dyDescent="0.3">
      <c r="C26" s="164" t="s">
        <v>68</v>
      </c>
      <c r="D26" s="165"/>
      <c r="E26" s="165"/>
      <c r="F26" s="166"/>
    </row>
    <row r="27" spans="3:6" ht="15.75" thickBot="1" x14ac:dyDescent="0.3">
      <c r="C27" s="94"/>
      <c r="D27" s="94"/>
      <c r="E27" s="109"/>
      <c r="F27" s="94"/>
    </row>
    <row r="28" spans="3:6" ht="15.75" thickBot="1" x14ac:dyDescent="0.3">
      <c r="C28" s="30" t="s">
        <v>8</v>
      </c>
      <c r="D28" s="30" t="s">
        <v>48</v>
      </c>
      <c r="E28" s="1" t="s">
        <v>49</v>
      </c>
      <c r="F28" s="30" t="s">
        <v>50</v>
      </c>
    </row>
    <row r="29" spans="3:6" ht="15.75" thickBot="1" x14ac:dyDescent="0.3">
      <c r="C29" s="57" t="s">
        <v>51</v>
      </c>
      <c r="D29" s="90">
        <v>50000</v>
      </c>
      <c r="E29" s="58">
        <v>0.27</v>
      </c>
      <c r="F29" s="99">
        <f>D29*E29</f>
        <v>13500</v>
      </c>
    </row>
    <row r="30" spans="3:6" ht="15.75" thickBot="1" x14ac:dyDescent="0.3">
      <c r="C30" s="57" t="s">
        <v>52</v>
      </c>
      <c r="D30" s="90">
        <v>1100000</v>
      </c>
      <c r="E30" s="58">
        <v>0.25</v>
      </c>
      <c r="F30" s="99">
        <f t="shared" ref="F30:F31" si="1">D30*E30</f>
        <v>275000</v>
      </c>
    </row>
    <row r="31" spans="3:6" ht="15.75" thickBot="1" x14ac:dyDescent="0.3">
      <c r="C31" s="57" t="s">
        <v>53</v>
      </c>
      <c r="D31" s="100">
        <v>50000</v>
      </c>
      <c r="E31" s="101">
        <v>0.27</v>
      </c>
      <c r="F31" s="102">
        <f t="shared" si="1"/>
        <v>13500</v>
      </c>
    </row>
    <row r="32" spans="3:6" ht="15.75" thickBot="1" x14ac:dyDescent="0.3">
      <c r="E32" s="97" t="s">
        <v>54</v>
      </c>
      <c r="F32" s="98">
        <f>SUM(F29:F31)</f>
        <v>302000</v>
      </c>
    </row>
    <row r="34" spans="3:4" x14ac:dyDescent="0.25">
      <c r="C34" s="111" t="s">
        <v>82</v>
      </c>
      <c r="D34" s="112"/>
    </row>
  </sheetData>
  <mergeCells count="13">
    <mergeCell ref="C24:F24"/>
    <mergeCell ref="C26:F26"/>
    <mergeCell ref="C2:F2"/>
    <mergeCell ref="C20:F20"/>
    <mergeCell ref="C21:F21"/>
    <mergeCell ref="C18:F18"/>
    <mergeCell ref="C4:F4"/>
    <mergeCell ref="C13:F13"/>
    <mergeCell ref="C14:F14"/>
    <mergeCell ref="C15:F15"/>
    <mergeCell ref="C16:F16"/>
    <mergeCell ref="C17:F17"/>
    <mergeCell ref="C19:F1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59"/>
  <sheetViews>
    <sheetView workbookViewId="0">
      <selection activeCell="E37" sqref="E37"/>
    </sheetView>
  </sheetViews>
  <sheetFormatPr defaultRowHeight="15" x14ac:dyDescent="0.25"/>
  <cols>
    <col min="2" max="2" width="76" bestFit="1" customWidth="1"/>
    <col min="3" max="3" width="23.7109375" customWidth="1"/>
  </cols>
  <sheetData>
    <row r="1" spans="2:6" ht="15.75" thickBot="1" x14ac:dyDescent="0.3"/>
    <row r="2" spans="2:6" ht="32.25" thickBot="1" x14ac:dyDescent="0.55000000000000004">
      <c r="B2" s="180" t="s">
        <v>55</v>
      </c>
      <c r="C2" s="181"/>
      <c r="D2" s="74"/>
      <c r="E2" s="74"/>
      <c r="F2" s="75"/>
    </row>
    <row r="3" spans="2:6" x14ac:dyDescent="0.25">
      <c r="B3" s="60"/>
      <c r="C3" s="82"/>
    </row>
    <row r="4" spans="2:6" x14ac:dyDescent="0.25">
      <c r="B4" s="60"/>
      <c r="C4" s="82"/>
    </row>
    <row r="5" spans="2:6" ht="23.25" x14ac:dyDescent="0.35">
      <c r="B5" s="83" t="s">
        <v>56</v>
      </c>
      <c r="C5" s="82"/>
    </row>
    <row r="6" spans="2:6" ht="19.5" thickBot="1" x14ac:dyDescent="0.35">
      <c r="B6" s="84" t="str">
        <f>'License Plate Prod-Dist'!B78:D78</f>
        <v>TOTAL PLATE COSTS (2021-27)</v>
      </c>
      <c r="C6" s="82"/>
    </row>
    <row r="7" spans="2:6" x14ac:dyDescent="0.25">
      <c r="B7" s="70" t="str">
        <f>'License Plate Prod-Dist'!B79</f>
        <v>Plate Type</v>
      </c>
      <c r="C7" s="71" t="str">
        <f>'License Plate Prod-Dist'!E79</f>
        <v xml:space="preserve">Total </v>
      </c>
    </row>
    <row r="8" spans="2:6" x14ac:dyDescent="0.25">
      <c r="B8" s="66" t="str">
        <f>'License Plate Prod-Dist'!B80</f>
        <v>Passenger Size Plate</v>
      </c>
      <c r="C8" s="67">
        <f>'License Plate Prod-Dist'!E80</f>
        <v>26491700</v>
      </c>
    </row>
    <row r="9" spans="2:6" ht="15.75" thickBot="1" x14ac:dyDescent="0.3">
      <c r="B9" s="68" t="str">
        <f>'License Plate Prod-Dist'!B81</f>
        <v>Motorcycle</v>
      </c>
      <c r="C9" s="69">
        <f>'License Plate Prod-Dist'!E81</f>
        <v>469260</v>
      </c>
    </row>
    <row r="10" spans="2:6" ht="15.75" thickBot="1" x14ac:dyDescent="0.3">
      <c r="B10" s="60"/>
      <c r="C10" s="65">
        <f>'License Plate Prod-Dist'!E82</f>
        <v>26960960</v>
      </c>
    </row>
    <row r="11" spans="2:6" x14ac:dyDescent="0.25">
      <c r="B11" s="60"/>
      <c r="C11" s="82"/>
    </row>
    <row r="12" spans="2:6" ht="23.25" x14ac:dyDescent="0.35">
      <c r="B12" s="83" t="s">
        <v>57</v>
      </c>
      <c r="C12" s="82"/>
    </row>
    <row r="13" spans="2:6" ht="19.5" thickBot="1" x14ac:dyDescent="0.35">
      <c r="B13" s="84" t="str">
        <f>'Registration Doc Prod-Dist'!B61:F61</f>
        <v>TOTAL REGISTRATION DOCUMENT COSTS (2021-27)</v>
      </c>
      <c r="C13" s="82"/>
    </row>
    <row r="14" spans="2:6" x14ac:dyDescent="0.25">
      <c r="B14" s="70" t="str">
        <f>'Registration Doc Prod-Dist'!B62</f>
        <v>Registration Type</v>
      </c>
      <c r="C14" s="71" t="str">
        <f>'Registration Doc Prod-Dist'!E62</f>
        <v xml:space="preserve">Total </v>
      </c>
    </row>
    <row r="15" spans="2:6" x14ac:dyDescent="0.25">
      <c r="B15" s="66" t="str">
        <f>'Registration Doc Prod-Dist'!B63</f>
        <v>Automobile/Trailer/Motorcycle - with plate year decal</v>
      </c>
      <c r="C15" s="67">
        <f>'Registration Doc Prod-Dist'!E63</f>
        <v>10836000</v>
      </c>
    </row>
    <row r="16" spans="2:6" x14ac:dyDescent="0.25">
      <c r="B16" s="66" t="str">
        <f>'Registration Doc Prod-Dist'!B64</f>
        <v>Automobile/Trailer/Motorcycle - without plate year decal</v>
      </c>
      <c r="C16" s="67">
        <f>'Registration Doc Prod-Dist'!E64</f>
        <v>4960000</v>
      </c>
    </row>
    <row r="17" spans="2:3" x14ac:dyDescent="0.25">
      <c r="B17" s="66" t="str">
        <f>'Registration Doc Prod-Dist'!B65</f>
        <v>Off-Road/Snowmobile - with registration decal</v>
      </c>
      <c r="C17" s="67">
        <f>'Registration Doc Prod-Dist'!E65</f>
        <v>83720</v>
      </c>
    </row>
    <row r="18" spans="2:3" ht="15.75" thickBot="1" x14ac:dyDescent="0.3">
      <c r="B18" s="68" t="str">
        <f>'Registration Doc Prod-Dist'!B66</f>
        <v>Watercraft - with registration decal</v>
      </c>
      <c r="C18" s="69">
        <f>'Registration Doc Prod-Dist'!E66</f>
        <v>774800</v>
      </c>
    </row>
    <row r="19" spans="2:3" ht="15.75" thickBot="1" x14ac:dyDescent="0.3">
      <c r="B19" s="60"/>
      <c r="C19" s="64">
        <f>'Registration Doc Prod-Dist'!E67</f>
        <v>16654520</v>
      </c>
    </row>
    <row r="20" spans="2:3" x14ac:dyDescent="0.25">
      <c r="B20" s="60"/>
      <c r="C20" s="82"/>
    </row>
    <row r="21" spans="2:3" ht="15.75" thickBot="1" x14ac:dyDescent="0.3">
      <c r="B21" s="60"/>
      <c r="C21" s="82"/>
    </row>
    <row r="22" spans="2:3" ht="24" thickBot="1" x14ac:dyDescent="0.4">
      <c r="B22" s="72" t="s">
        <v>58</v>
      </c>
      <c r="C22" s="73">
        <f>SUM(C10,C19)</f>
        <v>43615480</v>
      </c>
    </row>
    <row r="23" spans="2:3" x14ac:dyDescent="0.25">
      <c r="B23" s="87" t="s">
        <v>59</v>
      </c>
      <c r="C23" s="82"/>
    </row>
    <row r="24" spans="2:3" ht="15.75" thickBot="1" x14ac:dyDescent="0.3">
      <c r="B24" s="62"/>
      <c r="C24" s="86"/>
    </row>
    <row r="26" spans="2:3" ht="15.75" thickBot="1" x14ac:dyDescent="0.3"/>
    <row r="27" spans="2:3" ht="32.25" thickBot="1" x14ac:dyDescent="0.55000000000000004">
      <c r="B27" s="180" t="s">
        <v>60</v>
      </c>
      <c r="C27" s="181"/>
    </row>
    <row r="28" spans="2:3" x14ac:dyDescent="0.25">
      <c r="B28" s="60"/>
      <c r="C28" s="82"/>
    </row>
    <row r="29" spans="2:3" x14ac:dyDescent="0.25">
      <c r="B29" s="60"/>
      <c r="C29" s="82"/>
    </row>
    <row r="30" spans="2:3" ht="23.25" x14ac:dyDescent="0.35">
      <c r="B30" s="83" t="s">
        <v>61</v>
      </c>
      <c r="C30" s="82"/>
    </row>
    <row r="31" spans="2:3" ht="19.5" thickBot="1" x14ac:dyDescent="0.35">
      <c r="B31" s="84" t="str">
        <f>'Alt License Plate Solution'!B77:D77</f>
        <v>TOTAL PLATE COSTS (2021-27)</v>
      </c>
      <c r="C31" s="82"/>
    </row>
    <row r="32" spans="2:3" ht="15.75" thickBot="1" x14ac:dyDescent="0.3">
      <c r="B32" s="77" t="str">
        <f>'Alt License Plate Solution'!B78</f>
        <v>Plate Type</v>
      </c>
      <c r="C32" s="85" t="str">
        <f>'Alt License Plate Solution'!E78</f>
        <v xml:space="preserve">Total </v>
      </c>
    </row>
    <row r="33" spans="2:3" x14ac:dyDescent="0.25">
      <c r="B33" s="78" t="str">
        <f>'Alt License Plate Solution'!B79</f>
        <v>Passenger Size Plate</v>
      </c>
      <c r="C33" s="79">
        <f>'Alt License Plate Solution'!E79</f>
        <v>28988300</v>
      </c>
    </row>
    <row r="34" spans="2:3" ht="15.75" thickBot="1" x14ac:dyDescent="0.3">
      <c r="B34" s="68" t="str">
        <f>'Alt License Plate Solution'!B80</f>
        <v>Motorcycle</v>
      </c>
      <c r="C34" s="69">
        <f>'Alt License Plate Solution'!E80</f>
        <v>516660</v>
      </c>
    </row>
    <row r="35" spans="2:3" ht="15.75" thickBot="1" x14ac:dyDescent="0.3">
      <c r="B35" s="60"/>
      <c r="C35" s="64">
        <f>'Alt License Plate Solution'!E81</f>
        <v>29504960</v>
      </c>
    </row>
    <row r="36" spans="2:3" x14ac:dyDescent="0.25">
      <c r="B36" s="60"/>
      <c r="C36" s="82"/>
    </row>
    <row r="37" spans="2:3" ht="23.25" x14ac:dyDescent="0.35">
      <c r="B37" s="83" t="s">
        <v>62</v>
      </c>
      <c r="C37" s="82"/>
    </row>
    <row r="38" spans="2:3" ht="19.5" thickBot="1" x14ac:dyDescent="0.35">
      <c r="B38" s="84" t="str">
        <f>'Alt Registration Docs Solution'!B61:F61</f>
        <v>TOTAL REGISTRATION DOCUMENT COSTS (2021-27)</v>
      </c>
      <c r="C38" s="82"/>
    </row>
    <row r="39" spans="2:3" x14ac:dyDescent="0.25">
      <c r="B39" s="70" t="str">
        <f>'Alt Registration Docs Solution'!B62</f>
        <v>Registration Type</v>
      </c>
      <c r="C39" s="76" t="str">
        <f>'Alt Registration Docs Solution'!E62</f>
        <v xml:space="preserve">Total </v>
      </c>
    </row>
    <row r="40" spans="2:3" x14ac:dyDescent="0.25">
      <c r="B40" s="66" t="str">
        <f>'Alt Registration Docs Solution'!B63</f>
        <v>Automobile/Trailer/Motorcycle - with plate year decal</v>
      </c>
      <c r="C40" s="67">
        <f>'Alt Registration Docs Solution'!E63</f>
        <v>0</v>
      </c>
    </row>
    <row r="41" spans="2:3" x14ac:dyDescent="0.25">
      <c r="B41" s="66" t="str">
        <f>'Alt Registration Docs Solution'!B64</f>
        <v>Automobile/Trailer/Motorcycle - without plate year decal</v>
      </c>
      <c r="C41" s="67">
        <f>'Alt Registration Docs Solution'!E64</f>
        <v>0</v>
      </c>
    </row>
    <row r="42" spans="2:3" x14ac:dyDescent="0.25">
      <c r="B42" s="66" t="str">
        <f>'Alt Registration Docs Solution'!B65</f>
        <v>Off-Road/Snowmobile - with registration decal</v>
      </c>
      <c r="C42" s="67">
        <f>'Alt Registration Docs Solution'!E65</f>
        <v>0</v>
      </c>
    </row>
    <row r="43" spans="2:3" ht="15.75" thickBot="1" x14ac:dyDescent="0.3">
      <c r="B43" s="68" t="str">
        <f>'Alt Registration Docs Solution'!B66</f>
        <v>Watercraft - with registration decal</v>
      </c>
      <c r="C43" s="69">
        <f>'Alt Registration Docs Solution'!E66</f>
        <v>0</v>
      </c>
    </row>
    <row r="44" spans="2:3" ht="15.75" thickBot="1" x14ac:dyDescent="0.3">
      <c r="B44" s="60"/>
      <c r="C44" s="64">
        <f>'Alt Registration Docs Solution'!E67</f>
        <v>0</v>
      </c>
    </row>
    <row r="45" spans="2:3" x14ac:dyDescent="0.25">
      <c r="B45" s="60"/>
      <c r="C45" s="82"/>
    </row>
    <row r="46" spans="2:3" ht="24" thickBot="1" x14ac:dyDescent="0.4">
      <c r="B46" s="83" t="s">
        <v>63</v>
      </c>
      <c r="C46" s="82"/>
    </row>
    <row r="47" spans="2:3" ht="15.75" thickBot="1" x14ac:dyDescent="0.3">
      <c r="B47" s="77" t="str">
        <f>'Temporary License Plate'!C6</f>
        <v>Plate Type</v>
      </c>
      <c r="C47" s="85" t="str">
        <f>'Temporary License Plate'!F6</f>
        <v>Total Annual Price</v>
      </c>
    </row>
    <row r="48" spans="2:3" x14ac:dyDescent="0.25">
      <c r="B48" s="80" t="str">
        <f>'Temporary License Plate'!C7</f>
        <v>Temporary PA Serialized</v>
      </c>
      <c r="C48" s="81">
        <f>'Temporary License Plate'!F7</f>
        <v>31000</v>
      </c>
    </row>
    <row r="49" spans="2:4" x14ac:dyDescent="0.25">
      <c r="B49" s="60" t="str">
        <f>'Temporary License Plate'!C8</f>
        <v>Temporary PA Blank</v>
      </c>
      <c r="C49" s="61">
        <f>'Temporary License Plate'!F8</f>
        <v>583000</v>
      </c>
    </row>
    <row r="50" spans="2:4" ht="15.75" thickBot="1" x14ac:dyDescent="0.3">
      <c r="B50" s="62" t="str">
        <f>'Temporary License Plate'!C9</f>
        <v>Temporary MC Serialized</v>
      </c>
      <c r="C50" s="63">
        <f>'Temporary License Plate'!F9</f>
        <v>31000</v>
      </c>
    </row>
    <row r="51" spans="2:4" ht="15.75" thickBot="1" x14ac:dyDescent="0.3">
      <c r="B51" s="60"/>
      <c r="C51" s="64">
        <f>'Temporary License Plate'!F10</f>
        <v>645000</v>
      </c>
      <c r="D51" s="59"/>
    </row>
    <row r="52" spans="2:4" ht="15.75" thickBot="1" x14ac:dyDescent="0.3">
      <c r="B52" s="62"/>
      <c r="C52" s="86"/>
      <c r="D52" s="59"/>
    </row>
    <row r="53" spans="2:4" ht="24" thickBot="1" x14ac:dyDescent="0.4">
      <c r="B53" s="83" t="s">
        <v>80</v>
      </c>
      <c r="C53" s="82"/>
      <c r="D53" s="59"/>
    </row>
    <row r="54" spans="2:4" ht="15.75" thickBot="1" x14ac:dyDescent="0.3">
      <c r="B54" s="77" t="s">
        <v>8</v>
      </c>
      <c r="C54" s="85" t="s">
        <v>50</v>
      </c>
    </row>
    <row r="55" spans="2:4" x14ac:dyDescent="0.25">
      <c r="B55" s="80" t="s">
        <v>51</v>
      </c>
      <c r="C55" s="81">
        <f>'Temporary License Plate'!F29</f>
        <v>13500</v>
      </c>
    </row>
    <row r="56" spans="2:4" x14ac:dyDescent="0.25">
      <c r="B56" s="60" t="s">
        <v>52</v>
      </c>
      <c r="C56" s="61">
        <f>'Temporary License Plate'!F30</f>
        <v>275000</v>
      </c>
    </row>
    <row r="57" spans="2:4" ht="15.75" thickBot="1" x14ac:dyDescent="0.3">
      <c r="B57" s="62" t="s">
        <v>53</v>
      </c>
      <c r="C57" s="63">
        <f>'Temporary License Plate'!F31</f>
        <v>13500</v>
      </c>
    </row>
    <row r="58" spans="2:4" ht="15.75" thickBot="1" x14ac:dyDescent="0.3">
      <c r="B58" s="60"/>
      <c r="C58" s="64">
        <f>'Temporary License Plate'!F32</f>
        <v>302000</v>
      </c>
    </row>
    <row r="59" spans="2:4" ht="15.75" thickBot="1" x14ac:dyDescent="0.3">
      <c r="B59" s="62"/>
      <c r="C59" s="86"/>
    </row>
  </sheetData>
  <mergeCells count="2">
    <mergeCell ref="B2:C2"/>
    <mergeCell ref="B27:C2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ctionRequired xmlns="61aefb4b-5fd9-4e7c-a29f-4532463d98c0" xsi:nil="true"/>
    <WBSCode xmlns="61aefb4b-5fd9-4e7c-a29f-4532463d98c0" xsi:nil="true"/>
    <SharedWithUsers xmlns="a6f34a91-8a75-4a6f-8e9d-616a7dea26c4">
      <UserInfo>
        <DisplayName>Brad Barondeau</DisplayName>
        <AccountId>23</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F4AF53E6D4BD2409FA994B83984072A" ma:contentTypeVersion="12" ma:contentTypeDescription="Create a new document." ma:contentTypeScope="" ma:versionID="f7f3832523d65332bd1921855a8e8155">
  <xsd:schema xmlns:xsd="http://www.w3.org/2001/XMLSchema" xmlns:xs="http://www.w3.org/2001/XMLSchema" xmlns:p="http://schemas.microsoft.com/office/2006/metadata/properties" xmlns:ns2="61aefb4b-5fd9-4e7c-a29f-4532463d98c0" xmlns:ns3="a6f34a91-8a75-4a6f-8e9d-616a7dea26c4" targetNamespace="http://schemas.microsoft.com/office/2006/metadata/properties" ma:root="true" ma:fieldsID="339b6bcbf942cac492c7657e838d3ad3" ns2:_="" ns3:_="">
    <xsd:import namespace="61aefb4b-5fd9-4e7c-a29f-4532463d98c0"/>
    <xsd:import namespace="a6f34a91-8a75-4a6f-8e9d-616a7dea26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WBSCode" minOccurs="0"/>
                <xsd:element ref="ns2:ActionRequir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aefb4b-5fd9-4e7c-a29f-4532463d98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WBSCode" ma:index="18" nillable="true" ma:displayName="WBS Code" ma:description="Code to Identify Bid submission WBS code" ma:format="Dropdown" ma:indexed="true" ma:internalName="WBSCode">
      <xsd:simpleType>
        <xsd:restriction base="dms:Text">
          <xsd:maxLength value="255"/>
        </xsd:restriction>
      </xsd:simpleType>
    </xsd:element>
    <xsd:element name="ActionRequired" ma:index="19" nillable="true" ma:displayName="Action Required" ma:format="Dropdown" ma:internalName="ActionRequire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f34a91-8a75-4a6f-8e9d-616a7dea26c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C93B92-A170-4240-84C6-F23FF0407B56}">
  <ds:schemaRefs>
    <ds:schemaRef ds:uri="http://schemas.microsoft.com/sharepoint/v3/contenttype/forms"/>
  </ds:schemaRefs>
</ds:datastoreItem>
</file>

<file path=customXml/itemProps2.xml><?xml version="1.0" encoding="utf-8"?>
<ds:datastoreItem xmlns:ds="http://schemas.openxmlformats.org/officeDocument/2006/customXml" ds:itemID="{B1B202E9-523D-42AA-994E-BCDC188AED03}">
  <ds:schemaRefs>
    <ds:schemaRef ds:uri="http://schemas.microsoft.com/office/2006/documentManagement/types"/>
    <ds:schemaRef ds:uri="http://www.w3.org/XML/1998/namespace"/>
    <ds:schemaRef ds:uri="http://purl.org/dc/dcmitype/"/>
    <ds:schemaRef ds:uri="http://purl.org/dc/terms/"/>
    <ds:schemaRef ds:uri="a6f34a91-8a75-4a6f-8e9d-616a7dea26c4"/>
    <ds:schemaRef ds:uri="http://schemas.openxmlformats.org/package/2006/metadata/core-properties"/>
    <ds:schemaRef ds:uri="http://schemas.microsoft.com/office/2006/metadata/properties"/>
    <ds:schemaRef ds:uri="http://schemas.microsoft.com/office/infopath/2007/PartnerControls"/>
    <ds:schemaRef ds:uri="61aefb4b-5fd9-4e7c-a29f-4532463d98c0"/>
    <ds:schemaRef ds:uri="http://purl.org/dc/elements/1.1/"/>
  </ds:schemaRefs>
</ds:datastoreItem>
</file>

<file path=customXml/itemProps3.xml><?xml version="1.0" encoding="utf-8"?>
<ds:datastoreItem xmlns:ds="http://schemas.openxmlformats.org/officeDocument/2006/customXml" ds:itemID="{8BC0F431-6144-4B37-9F7B-A6737FBAE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aefb4b-5fd9-4e7c-a29f-4532463d98c0"/>
    <ds:schemaRef ds:uri="a6f34a91-8a75-4a6f-8e9d-616a7dea26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License Plate Prod-Dist</vt:lpstr>
      <vt:lpstr>Registration Doc Prod-Dist</vt:lpstr>
      <vt:lpstr>Alt License Plate Solution</vt:lpstr>
      <vt:lpstr>Alt Registration Docs Solution</vt:lpstr>
      <vt:lpstr>Temporary License Plate</vt:lpstr>
      <vt:lpstr>Summary</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Todd Lawrence</cp:lastModifiedBy>
  <cp:revision/>
  <dcterms:created xsi:type="dcterms:W3CDTF">2020-01-03T13:15:25Z</dcterms:created>
  <dcterms:modified xsi:type="dcterms:W3CDTF">2020-08-07T15:45:00Z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0x010100BF4AF53E6D4BD2409FA994B83984072A</vt:lpwstr>
  </property>
</Properties>
</file>